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nia\Documents\ENM MENSUALES\"/>
    </mc:Choice>
  </mc:AlternateContent>
  <xr:revisionPtr revIDLastSave="0" documentId="8_{DE513B95-76BF-4C16-839B-4AE6467EE2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STRUCTIVO" sheetId="4" r:id="rId1"/>
    <sheet name="CALCULO" sheetId="1" r:id="rId2"/>
    <sheet name="CALCULO (AJUSTE DIAS)" sheetId="8" r:id="rId3"/>
    <sheet name="Hoja2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2" i="8" l="1"/>
  <c r="A21" i="8"/>
  <c r="G22" i="8"/>
  <c r="H23" i="8" s="1"/>
  <c r="A15" i="8"/>
  <c r="G21" i="8"/>
  <c r="G19" i="8"/>
  <c r="G18" i="8"/>
  <c r="G17" i="8"/>
  <c r="G16" i="8"/>
  <c r="C16" i="8" s="1"/>
  <c r="G14" i="8"/>
  <c r="G13" i="8"/>
  <c r="C11" i="2"/>
  <c r="B11" i="2"/>
  <c r="E11" i="2"/>
  <c r="C4" i="2"/>
  <c r="A13" i="1"/>
  <c r="B3" i="2"/>
  <c r="B2" i="2"/>
  <c r="C2" i="2"/>
  <c r="E2" i="2" s="1"/>
  <c r="B1" i="2"/>
  <c r="H24" i="8" l="1"/>
  <c r="H25" i="8" s="1"/>
  <c r="C15" i="8" s="1"/>
  <c r="A16" i="8"/>
  <c r="B23" i="8" s="1"/>
  <c r="C21" i="8" s="1"/>
  <c r="C18" i="8" s="1"/>
  <c r="C19" i="8" s="1"/>
  <c r="C17" i="8"/>
  <c r="E5" i="2"/>
  <c r="B5" i="2" s="1"/>
  <c r="C5" i="2" s="1"/>
  <c r="G12" i="1" s="1"/>
  <c r="E6" i="2"/>
  <c r="B6" i="2" s="1"/>
  <c r="C6" i="2" s="1"/>
  <c r="G13" i="1" s="1"/>
  <c r="C13" i="1" s="1"/>
  <c r="E4" i="2"/>
  <c r="E8" i="2"/>
  <c r="B8" i="2" s="1"/>
  <c r="C8" i="2" s="1"/>
  <c r="G16" i="1" s="1"/>
  <c r="E7" i="2"/>
  <c r="B7" i="2" s="1"/>
  <c r="C7" i="2" s="1"/>
  <c r="G15" i="1" s="1"/>
  <c r="B4" i="2" l="1"/>
  <c r="G11" i="1" s="1"/>
  <c r="E9" i="2"/>
  <c r="B9" i="2" s="1"/>
  <c r="C9" i="2" s="1"/>
  <c r="G14" i="1" s="1"/>
  <c r="C14" i="1"/>
  <c r="C15" i="1"/>
  <c r="C16" i="1" s="1"/>
</calcChain>
</file>

<file path=xl/sharedStrings.xml><?xml version="1.0" encoding="utf-8"?>
<sst xmlns="http://schemas.openxmlformats.org/spreadsheetml/2006/main" count="64" uniqueCount="40">
  <si>
    <t>DESEMBOLSO (CAPITAL)</t>
  </si>
  <si>
    <t>desembolso</t>
  </si>
  <si>
    <t>TEA</t>
  </si>
  <si>
    <t>CUOTAS Nº</t>
  </si>
  <si>
    <t>IM</t>
  </si>
  <si>
    <t>IB</t>
  </si>
  <si>
    <t>IT</t>
  </si>
  <si>
    <t>IS</t>
  </si>
  <si>
    <t>IA</t>
  </si>
  <si>
    <t>Jorge Julio Machado Giachero</t>
  </si>
  <si>
    <t>Escribano Público</t>
  </si>
  <si>
    <t>TASA EFECTIVA ANUAL (TEA)</t>
  </si>
  <si>
    <t>PERIODOS ( CANTIDAD DE CUOTAS)</t>
  </si>
  <si>
    <t>I CUATRIM</t>
  </si>
  <si>
    <t>ESTUDIO NOTARIAL MACHADO</t>
  </si>
  <si>
    <t>SI LAS CUOTAS SON:</t>
  </si>
  <si>
    <t>SELECIONE EL PERIODO DE LAS CUOTAS</t>
  </si>
  <si>
    <t>MENSUALES</t>
  </si>
  <si>
    <t>BIMESTRALES</t>
  </si>
  <si>
    <t>TRIMESTRALES</t>
  </si>
  <si>
    <t>CUATRIMESTRALES</t>
  </si>
  <si>
    <t>SEMESTRALES</t>
  </si>
  <si>
    <t>ANUALES</t>
  </si>
  <si>
    <t xml:space="preserve"> ULTIMA  CUOTA   DE INTERES Y CAPITAL</t>
  </si>
  <si>
    <t>TOTAL DE INTERESES EN EL PROCESO DE AMORTIZACION</t>
  </si>
  <si>
    <t xml:space="preserve"> CUOTAS   DE   INTERES   DE  </t>
  </si>
  <si>
    <t>jm@estudionotarialmachado.com</t>
  </si>
  <si>
    <t xml:space="preserve">CALCULO CUOTAS DE INTERES MAS CUOTA FINAL DE CAPITAL E INTERES  </t>
  </si>
  <si>
    <t>www.estudionotarialmachado.com</t>
  </si>
  <si>
    <t>TOTAL FINANCIADO</t>
  </si>
  <si>
    <t>DIARIO</t>
  </si>
  <si>
    <t xml:space="preserve">CUANDO LA PRIMERA CUOTA VENCE ANTES DEL PERIODO PONER DIAS A RAZON DE 30 POR CADA MES </t>
  </si>
  <si>
    <t xml:space="preserve">POR CADA DIA </t>
  </si>
  <si>
    <t xml:space="preserve"> DIAS QUE COMPONEN EL PRIMER PERIODO SIN COMPLETARLO</t>
  </si>
  <si>
    <t>SI SON PERIODOS COMPLETOS PONER "0"</t>
  </si>
  <si>
    <t xml:space="preserve">TOTAL DE LOS DIAS </t>
  </si>
  <si>
    <t>MONTO TOTAL CUOTA PARCIAL</t>
  </si>
  <si>
    <t>TOTAL INT PERIODOS ENTEROS</t>
  </si>
  <si>
    <t>VERSION 2026</t>
  </si>
  <si>
    <t>CON POSIBILIDAD DE AJUSTE  DEL PRIMER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</si>
</sst>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3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u/>
      <sz val="10"/>
      <color indexed="12"/>
      <name val="Arial"/>
    </font>
    <font>
      <b/>
      <i/>
      <sz val="14"/>
      <name val="Verdana"/>
      <family val="2"/>
    </font>
    <font>
      <sz val="8"/>
      <name val="Calibri"/>
      <family val="2"/>
    </font>
    <font>
      <b/>
      <sz val="11"/>
      <color indexed="8"/>
      <name val="Calibri"/>
    </font>
    <font>
      <b/>
      <i/>
      <sz val="16"/>
      <name val="Verdana"/>
      <family val="2"/>
    </font>
    <font>
      <b/>
      <sz val="10"/>
      <name val="Arial"/>
      <family val="2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b/>
      <sz val="18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theme="0"/>
      <name val="Arial"/>
      <family val="2"/>
    </font>
    <font>
      <b/>
      <u/>
      <sz val="11"/>
      <color theme="0"/>
      <name val="Arial"/>
      <family val="2"/>
    </font>
    <font>
      <b/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6"/>
      <name val="Calibri"/>
      <family val="2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</font>
    <font>
      <b/>
      <sz val="12"/>
      <color theme="0"/>
      <name val="Calibri"/>
      <family val="2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3" fillId="4" borderId="0" applyNumberFormat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</cellStyleXfs>
  <cellXfs count="99">
    <xf numFmtId="0" fontId="0" fillId="0" borderId="0" xfId="0"/>
    <xf numFmtId="0" fontId="0" fillId="2" borderId="0" xfId="0" applyFill="1"/>
    <xf numFmtId="0" fontId="16" fillId="0" borderId="0" xfId="0" applyFont="1"/>
    <xf numFmtId="0" fontId="5" fillId="0" borderId="0" xfId="0" applyFont="1"/>
    <xf numFmtId="4" fontId="0" fillId="0" borderId="0" xfId="0" applyNumberFormat="1"/>
    <xf numFmtId="0" fontId="8" fillId="0" borderId="0" xfId="0" applyFont="1"/>
    <xf numFmtId="4" fontId="9" fillId="0" borderId="0" xfId="0" applyNumberFormat="1" applyFont="1"/>
    <xf numFmtId="1" fontId="8" fillId="0" borderId="0" xfId="0" applyNumberFormat="1" applyFont="1"/>
    <xf numFmtId="0" fontId="17" fillId="0" borderId="0" xfId="0" applyFont="1"/>
    <xf numFmtId="10" fontId="17" fillId="0" borderId="0" xfId="0" applyNumberFormat="1" applyFont="1"/>
    <xf numFmtId="165" fontId="17" fillId="0" borderId="0" xfId="0" applyNumberFormat="1" applyFont="1"/>
    <xf numFmtId="164" fontId="17" fillId="0" borderId="0" xfId="0" applyNumberFormat="1" applyFont="1"/>
    <xf numFmtId="1" fontId="9" fillId="5" borderId="6" xfId="0" applyNumberFormat="1" applyFont="1" applyFill="1" applyBorder="1" applyProtection="1">
      <protection locked="0"/>
    </xf>
    <xf numFmtId="1" fontId="11" fillId="3" borderId="6" xfId="0" applyNumberFormat="1" applyFont="1" applyFill="1" applyBorder="1" applyProtection="1">
      <protection locked="0"/>
    </xf>
    <xf numFmtId="10" fontId="11" fillId="3" borderId="6" xfId="0" applyNumberFormat="1" applyFont="1" applyFill="1" applyBorder="1" applyProtection="1">
      <protection locked="0"/>
    </xf>
    <xf numFmtId="4" fontId="12" fillId="3" borderId="6" xfId="0" applyNumberFormat="1" applyFont="1" applyFill="1" applyBorder="1" applyProtection="1">
      <protection locked="0"/>
    </xf>
    <xf numFmtId="0" fontId="16" fillId="0" borderId="1" xfId="0" applyFont="1" applyBorder="1"/>
    <xf numFmtId="0" fontId="7" fillId="6" borderId="10" xfId="0" applyFont="1" applyFill="1" applyBorder="1" applyAlignment="1" applyProtection="1">
      <alignment horizontal="center" vertical="top"/>
      <protection hidden="1"/>
    </xf>
    <xf numFmtId="0" fontId="0" fillId="6" borderId="11" xfId="0" applyFill="1" applyBorder="1"/>
    <xf numFmtId="0" fontId="11" fillId="6" borderId="12" xfId="0" applyFont="1" applyFill="1" applyBorder="1" applyAlignment="1">
      <alignment horizontal="right"/>
    </xf>
    <xf numFmtId="0" fontId="15" fillId="0" borderId="0" xfId="0" applyFont="1" applyAlignment="1">
      <alignment horizontal="center" vertical="center"/>
    </xf>
    <xf numFmtId="0" fontId="14" fillId="0" borderId="0" xfId="0" applyFont="1"/>
    <xf numFmtId="0" fontId="18" fillId="6" borderId="13" xfId="1" applyFont="1" applyFill="1" applyBorder="1" applyAlignment="1" applyProtection="1">
      <alignment horizontal="center" vertical="center"/>
      <protection locked="0"/>
    </xf>
    <xf numFmtId="0" fontId="23" fillId="0" borderId="0" xfId="0" applyFont="1"/>
    <xf numFmtId="4" fontId="25" fillId="0" borderId="0" xfId="0" applyNumberFormat="1" applyFont="1"/>
    <xf numFmtId="0" fontId="1" fillId="6" borderId="1" xfId="0" applyFont="1" applyFill="1" applyBorder="1" applyAlignment="1" applyProtection="1">
      <alignment horizontal="center" vertical="center"/>
      <protection hidden="1"/>
    </xf>
    <xf numFmtId="1" fontId="14" fillId="0" borderId="0" xfId="0" applyNumberFormat="1" applyFont="1"/>
    <xf numFmtId="0" fontId="27" fillId="0" borderId="0" xfId="0" applyFont="1"/>
    <xf numFmtId="4" fontId="28" fillId="0" borderId="0" xfId="0" applyNumberFormat="1" applyFont="1"/>
    <xf numFmtId="1" fontId="27" fillId="0" borderId="0" xfId="0" applyNumberFormat="1" applyFont="1"/>
    <xf numFmtId="4" fontId="14" fillId="0" borderId="0" xfId="0" applyNumberFormat="1" applyFont="1"/>
    <xf numFmtId="0" fontId="19" fillId="6" borderId="0" xfId="0" applyFont="1" applyFill="1" applyAlignment="1">
      <alignment horizontal="center" vertical="center"/>
    </xf>
    <xf numFmtId="0" fontId="0" fillId="7" borderId="2" xfId="0" applyFill="1" applyBorder="1"/>
    <xf numFmtId="0" fontId="11" fillId="7" borderId="9" xfId="0" applyFont="1" applyFill="1" applyBorder="1" applyAlignment="1">
      <alignment horizontal="right" vertical="center"/>
    </xf>
    <xf numFmtId="0" fontId="0" fillId="7" borderId="1" xfId="0" applyFill="1" applyBorder="1"/>
    <xf numFmtId="0" fontId="11" fillId="7" borderId="0" xfId="0" applyFont="1" applyFill="1" applyAlignment="1">
      <alignment horizontal="right" vertical="center"/>
    </xf>
    <xf numFmtId="0" fontId="11" fillId="7" borderId="9" xfId="0" applyFont="1" applyFill="1" applyBorder="1" applyAlignment="1">
      <alignment horizontal="center" vertical="center"/>
    </xf>
    <xf numFmtId="0" fontId="11" fillId="7" borderId="15" xfId="0" applyFont="1" applyFill="1" applyBorder="1" applyAlignment="1">
      <alignment horizontal="right"/>
    </xf>
    <xf numFmtId="0" fontId="18" fillId="7" borderId="1" xfId="0" applyFont="1" applyFill="1" applyBorder="1"/>
    <xf numFmtId="0" fontId="24" fillId="7" borderId="0" xfId="0" applyFont="1" applyFill="1" applyAlignment="1">
      <alignment horizontal="right"/>
    </xf>
    <xf numFmtId="2" fontId="18" fillId="7" borderId="23" xfId="1" applyNumberFormat="1" applyFont="1" applyFill="1" applyBorder="1" applyAlignment="1" applyProtection="1">
      <alignment horizontal="right" vertical="center"/>
      <protection locked="0"/>
    </xf>
    <xf numFmtId="0" fontId="11" fillId="7" borderId="3" xfId="0" applyFont="1" applyFill="1" applyBorder="1" applyAlignment="1">
      <alignment vertical="center"/>
    </xf>
    <xf numFmtId="0" fontId="11" fillId="7" borderId="7" xfId="0" applyFont="1" applyFill="1" applyBorder="1" applyAlignment="1">
      <alignment horizontal="center" vertical="center"/>
    </xf>
    <xf numFmtId="4" fontId="11" fillId="7" borderId="8" xfId="0" applyNumberFormat="1" applyFont="1" applyFill="1" applyBorder="1"/>
    <xf numFmtId="0" fontId="11" fillId="7" borderId="4" xfId="0" applyFont="1" applyFill="1" applyBorder="1"/>
    <xf numFmtId="0" fontId="11" fillId="7" borderId="5" xfId="0" applyFont="1" applyFill="1" applyBorder="1" applyAlignment="1">
      <alignment horizontal="center" vertical="center"/>
    </xf>
    <xf numFmtId="4" fontId="11" fillId="7" borderId="6" xfId="0" applyNumberFormat="1" applyFont="1" applyFill="1" applyBorder="1"/>
    <xf numFmtId="4" fontId="11" fillId="7" borderId="19" xfId="0" applyNumberFormat="1" applyFont="1" applyFill="1" applyBorder="1"/>
    <xf numFmtId="4" fontId="18" fillId="7" borderId="21" xfId="0" applyNumberFormat="1" applyFont="1" applyFill="1" applyBorder="1"/>
    <xf numFmtId="0" fontId="29" fillId="6" borderId="0" xfId="0" applyFont="1" applyFill="1" applyAlignment="1">
      <alignment horizontal="right" vertical="center"/>
    </xf>
    <xf numFmtId="0" fontId="20" fillId="6" borderId="14" xfId="2" applyFont="1" applyFill="1" applyBorder="1" applyAlignment="1" applyProtection="1">
      <alignment horizontal="center" vertical="center"/>
      <protection hidden="1"/>
    </xf>
    <xf numFmtId="0" fontId="20" fillId="6" borderId="15" xfId="2" applyFont="1" applyFill="1" applyBorder="1" applyAlignment="1" applyProtection="1">
      <alignment horizontal="center" vertical="center"/>
      <protection hidden="1"/>
    </xf>
    <xf numFmtId="0" fontId="20" fillId="6" borderId="16" xfId="2" applyFont="1" applyFill="1" applyBorder="1" applyAlignment="1" applyProtection="1">
      <alignment horizontal="center" vertical="center"/>
      <protection hidden="1"/>
    </xf>
    <xf numFmtId="0" fontId="10" fillId="7" borderId="18" xfId="0" applyFont="1" applyFill="1" applyBorder="1" applyAlignment="1">
      <alignment horizontal="center" vertical="center"/>
    </xf>
    <xf numFmtId="0" fontId="17" fillId="7" borderId="17" xfId="0" applyFont="1" applyFill="1" applyBorder="1"/>
    <xf numFmtId="0" fontId="18" fillId="7" borderId="2" xfId="0" applyFont="1" applyFill="1" applyBorder="1" applyAlignment="1">
      <alignment horizontal="right"/>
    </xf>
    <xf numFmtId="0" fontId="18" fillId="7" borderId="20" xfId="0" applyFont="1" applyFill="1" applyBorder="1" applyAlignment="1">
      <alignment horizontal="right"/>
    </xf>
    <xf numFmtId="0" fontId="22" fillId="7" borderId="2" xfId="0" applyFont="1" applyFill="1" applyBorder="1"/>
    <xf numFmtId="0" fontId="22" fillId="7" borderId="22" xfId="0" applyFont="1" applyFill="1" applyBorder="1"/>
    <xf numFmtId="0" fontId="26" fillId="7" borderId="2" xfId="0" applyFont="1" applyFill="1" applyBorder="1"/>
    <xf numFmtId="0" fontId="26" fillId="7" borderId="9" xfId="0" applyFont="1" applyFill="1" applyBorder="1"/>
    <xf numFmtId="0" fontId="26" fillId="7" borderId="22" xfId="0" applyFont="1" applyFill="1" applyBorder="1"/>
    <xf numFmtId="0" fontId="1" fillId="6" borderId="1" xfId="0" applyFont="1" applyFill="1" applyBorder="1" applyAlignment="1" applyProtection="1">
      <alignment horizontal="center" vertical="center"/>
      <protection hidden="1"/>
    </xf>
    <xf numFmtId="0" fontId="0" fillId="6" borderId="0" xfId="0" applyFill="1" applyAlignment="1">
      <alignment horizontal="center"/>
    </xf>
    <xf numFmtId="0" fontId="6" fillId="6" borderId="4" xfId="0" applyFont="1" applyFill="1" applyBorder="1" applyAlignment="1" applyProtection="1">
      <alignment horizontal="center"/>
      <protection hidden="1"/>
    </xf>
    <xf numFmtId="0" fontId="6" fillId="6" borderId="5" xfId="0" applyFont="1" applyFill="1" applyBorder="1" applyAlignment="1" applyProtection="1">
      <alignment horizontal="center"/>
      <protection hidden="1"/>
    </xf>
    <xf numFmtId="0" fontId="6" fillId="6" borderId="17" xfId="0" applyFont="1" applyFill="1" applyBorder="1" applyAlignment="1" applyProtection="1">
      <alignment horizontal="center"/>
      <protection hidden="1"/>
    </xf>
    <xf numFmtId="0" fontId="3" fillId="6" borderId="1" xfId="0" applyFont="1" applyFill="1" applyBorder="1" applyAlignment="1" applyProtection="1">
      <alignment horizontal="center"/>
      <protection hidden="1"/>
    </xf>
    <xf numFmtId="0" fontId="3" fillId="6" borderId="0" xfId="0" applyFont="1" applyFill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horizontal="center"/>
      <protection hidden="1"/>
    </xf>
    <xf numFmtId="0" fontId="1" fillId="6" borderId="1" xfId="0" applyFont="1" applyFill="1" applyBorder="1" applyAlignment="1" applyProtection="1">
      <alignment horizontal="center" vertical="top"/>
      <protection hidden="1"/>
    </xf>
    <xf numFmtId="0" fontId="1" fillId="6" borderId="0" xfId="0" applyFont="1" applyFill="1" applyAlignment="1" applyProtection="1">
      <alignment horizontal="center" vertical="top"/>
      <protection hidden="1"/>
    </xf>
    <xf numFmtId="0" fontId="1" fillId="6" borderId="10" xfId="0" applyFont="1" applyFill="1" applyBorder="1" applyAlignment="1" applyProtection="1">
      <alignment horizontal="center" vertical="top"/>
      <protection hidden="1"/>
    </xf>
    <xf numFmtId="0" fontId="21" fillId="6" borderId="1" xfId="2" applyFont="1" applyFill="1" applyBorder="1" applyAlignment="1" applyProtection="1">
      <alignment horizontal="center" vertical="top"/>
      <protection hidden="1"/>
    </xf>
    <xf numFmtId="0" fontId="21" fillId="6" borderId="0" xfId="2" applyFont="1" applyFill="1" applyBorder="1" applyAlignment="1" applyProtection="1">
      <alignment horizontal="center" vertical="top"/>
      <protection hidden="1"/>
    </xf>
    <xf numFmtId="0" fontId="21" fillId="6" borderId="10" xfId="2" applyFont="1" applyFill="1" applyBorder="1" applyAlignment="1" applyProtection="1">
      <alignment horizontal="center" vertical="top"/>
      <protection hidden="1"/>
    </xf>
    <xf numFmtId="0" fontId="19" fillId="6" borderId="0" xfId="0" applyFont="1" applyFill="1" applyAlignment="1">
      <alignment horizontal="center" vertical="center"/>
    </xf>
    <xf numFmtId="0" fontId="19" fillId="6" borderId="10" xfId="0" applyFont="1" applyFill="1" applyBorder="1" applyAlignment="1">
      <alignment horizontal="center" vertical="center"/>
    </xf>
    <xf numFmtId="0" fontId="14" fillId="0" borderId="0" xfId="0" applyFont="1" applyBorder="1"/>
    <xf numFmtId="0" fontId="16" fillId="0" borderId="0" xfId="0" applyFont="1" applyBorder="1"/>
    <xf numFmtId="0" fontId="0" fillId="8" borderId="2" xfId="0" applyFill="1" applyBorder="1"/>
    <xf numFmtId="0" fontId="11" fillId="8" borderId="9" xfId="0" applyFont="1" applyFill="1" applyBorder="1" applyAlignment="1">
      <alignment horizontal="right" vertical="center"/>
    </xf>
    <xf numFmtId="0" fontId="0" fillId="8" borderId="1" xfId="0" applyFill="1" applyBorder="1"/>
    <xf numFmtId="0" fontId="11" fillId="8" borderId="0" xfId="0" applyFont="1" applyFill="1" applyAlignment="1">
      <alignment horizontal="right" vertical="center"/>
    </xf>
    <xf numFmtId="0" fontId="11" fillId="8" borderId="9" xfId="0" applyFont="1" applyFill="1" applyBorder="1" applyAlignment="1">
      <alignment horizontal="center" vertical="center"/>
    </xf>
    <xf numFmtId="0" fontId="11" fillId="8" borderId="9" xfId="0" applyFont="1" applyFill="1" applyBorder="1" applyAlignment="1">
      <alignment horizontal="right"/>
    </xf>
    <xf numFmtId="0" fontId="11" fillId="8" borderId="3" xfId="0" applyFont="1" applyFill="1" applyBorder="1" applyAlignment="1">
      <alignment vertical="center"/>
    </xf>
    <xf numFmtId="0" fontId="11" fillId="8" borderId="7" xfId="0" applyFont="1" applyFill="1" applyBorder="1" applyAlignment="1">
      <alignment horizontal="center" vertical="center"/>
    </xf>
    <xf numFmtId="4" fontId="11" fillId="8" borderId="8" xfId="0" applyNumberFormat="1" applyFont="1" applyFill="1" applyBorder="1"/>
    <xf numFmtId="0" fontId="11" fillId="8" borderId="4" xfId="0" applyFont="1" applyFill="1" applyBorder="1"/>
    <xf numFmtId="0" fontId="11" fillId="8" borderId="5" xfId="0" applyFont="1" applyFill="1" applyBorder="1" applyAlignment="1">
      <alignment horizontal="center" vertical="center"/>
    </xf>
    <xf numFmtId="4" fontId="11" fillId="8" borderId="6" xfId="0" applyNumberFormat="1" applyFont="1" applyFill="1" applyBorder="1"/>
    <xf numFmtId="0" fontId="10" fillId="8" borderId="18" xfId="0" applyFont="1" applyFill="1" applyBorder="1" applyAlignment="1">
      <alignment horizontal="center" vertical="center"/>
    </xf>
    <xf numFmtId="0" fontId="17" fillId="8" borderId="17" xfId="0" applyFont="1" applyFill="1" applyBorder="1"/>
    <xf numFmtId="4" fontId="11" fillId="8" borderId="19" xfId="0" applyNumberFormat="1" applyFont="1" applyFill="1" applyBorder="1"/>
    <xf numFmtId="0" fontId="18" fillId="8" borderId="2" xfId="0" applyFont="1" applyFill="1" applyBorder="1" applyAlignment="1">
      <alignment horizontal="right"/>
    </xf>
    <xf numFmtId="0" fontId="18" fillId="8" borderId="20" xfId="0" applyFont="1" applyFill="1" applyBorder="1" applyAlignment="1">
      <alignment horizontal="right"/>
    </xf>
    <xf numFmtId="4" fontId="18" fillId="8" borderId="21" xfId="0" applyNumberFormat="1" applyFont="1" applyFill="1" applyBorder="1"/>
    <xf numFmtId="1" fontId="9" fillId="8" borderId="6" xfId="0" applyNumberFormat="1" applyFont="1" applyFill="1" applyBorder="1" applyProtection="1">
      <protection locked="0"/>
    </xf>
  </cellXfs>
  <cellStyles count="3">
    <cellStyle name="40% - Énfasis1" xfId="1" builtinId="31"/>
    <cellStyle name="Hipervínculo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0</xdr:row>
      <xdr:rowOff>9524</xdr:rowOff>
    </xdr:from>
    <xdr:to>
      <xdr:col>23</xdr:col>
      <xdr:colOff>523875</xdr:colOff>
      <xdr:row>39</xdr:row>
      <xdr:rowOff>142875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524" y="9524"/>
          <a:ext cx="17345026" cy="7419976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>
            <a:spcAft>
              <a:spcPts val="0"/>
            </a:spcAft>
          </a:pPr>
          <a:r>
            <a:rPr lang="es-ES" sz="2400" b="1" u="sng">
              <a:solidFill>
                <a:srgbClr val="000000"/>
              </a:solidFill>
              <a:effectLst/>
              <a:latin typeface="+mn-lt"/>
              <a:ea typeface="Times New Roman"/>
            </a:rPr>
            <a:t>CALCULO CUOTAS DE INTERES MAS CUOTA FINAL DE CAPITAL E INTERES </a:t>
          </a:r>
          <a:endParaRPr lang="es-UY" sz="1200">
            <a:effectLst/>
            <a:latin typeface="Times New Roman"/>
            <a:ea typeface="Times New Roman"/>
          </a:endParaRPr>
        </a:p>
        <a:p>
          <a:pPr algn="ctr">
            <a:spcAft>
              <a:spcPts val="0"/>
            </a:spcAft>
          </a:pPr>
          <a:r>
            <a:rPr lang="es-ES" sz="2400" b="1" u="sng">
              <a:solidFill>
                <a:srgbClr val="000000"/>
              </a:solidFill>
              <a:effectLst/>
              <a:latin typeface="+mn-lt"/>
              <a:ea typeface="Times New Roman"/>
            </a:rPr>
            <a:t> VERSION 2026</a:t>
          </a:r>
          <a:endParaRPr lang="es-UY" sz="1200">
            <a:effectLst/>
            <a:latin typeface="Times New Roman"/>
            <a:ea typeface="Times New Roman"/>
          </a:endParaRPr>
        </a:p>
        <a:p>
          <a:pPr algn="ctr">
            <a:spcAft>
              <a:spcPts val="0"/>
            </a:spcAft>
          </a:pPr>
          <a:r>
            <a:rPr lang="es-UY" sz="1800">
              <a:effectLst/>
              <a:latin typeface="+mn-lt"/>
              <a:ea typeface="Times New Roman"/>
            </a:rPr>
            <a:t> 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spcAft>
              <a:spcPts val="0"/>
            </a:spcAft>
          </a:pPr>
          <a:r>
            <a:rPr lang="es-ES" sz="1400" b="1">
              <a:solidFill>
                <a:srgbClr val="000000"/>
              </a:solidFill>
              <a:effectLst/>
              <a:latin typeface="+mn-lt"/>
              <a:ea typeface="Times New Roman"/>
            </a:rPr>
            <a:t>Cálculo cuotas de interés más cuota final de capital e interés</a:t>
          </a:r>
          <a:r>
            <a:rPr lang="es-ES" sz="1400">
              <a:solidFill>
                <a:srgbClr val="000000"/>
              </a:solidFill>
              <a:effectLst/>
              <a:latin typeface="+mn-lt"/>
              <a:ea typeface="Times New Roman"/>
            </a:rPr>
            <a:t> versión Gamma es una planilla de muy sencilla utilización que permite calcular las cuotas fijas de interés y la final de capital e interés que se pagarán para amortizar una deuda dineraria. 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spcAft>
              <a:spcPts val="0"/>
            </a:spcAft>
          </a:pPr>
          <a:r>
            <a:rPr lang="es-ES" sz="1400">
              <a:solidFill>
                <a:srgbClr val="000000"/>
              </a:solidFill>
              <a:effectLst/>
              <a:latin typeface="+mn-lt"/>
              <a:ea typeface="Times New Roman"/>
            </a:rPr>
            <a:t>Con la misma se aplica una tasa de interés compuesto efectiva anual.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spcAft>
              <a:spcPts val="0"/>
            </a:spcAft>
          </a:pPr>
          <a:r>
            <a:rPr lang="es-ES" sz="1400">
              <a:solidFill>
                <a:srgbClr val="000000"/>
              </a:solidFill>
              <a:effectLst/>
              <a:latin typeface="+mn-lt"/>
              <a:ea typeface="Times New Roman"/>
            </a:rPr>
            <a:t>Automáticamente nos informa respectivamente el monto de las cuotas de interés, la cuota final que comprende capital e interés  y el total de intereses devengados durante todo el proceso de amortización.  También informa el total financiado.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spcAft>
              <a:spcPts val="0"/>
            </a:spcAft>
          </a:pPr>
          <a:r>
            <a:rPr lang="es-ES" sz="1400">
              <a:solidFill>
                <a:srgbClr val="000000"/>
              </a:solidFill>
              <a:effectLst/>
              <a:latin typeface="+mn-lt"/>
              <a:ea typeface="Times New Roman"/>
            </a:rPr>
            <a:t> 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lnSpc>
              <a:spcPts val="1900"/>
            </a:lnSpc>
            <a:spcAft>
              <a:spcPts val="0"/>
            </a:spcAft>
          </a:pPr>
          <a:r>
            <a:rPr lang="es-ES" sz="1600" b="1">
              <a:solidFill>
                <a:srgbClr val="000000"/>
              </a:solidFill>
              <a:effectLst/>
              <a:latin typeface="+mn-lt"/>
              <a:ea typeface="Times New Roman"/>
            </a:rPr>
            <a:t>Sólo requiere introducir los siguientes datos en las celdas señaladas en amarillo, así: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spcAft>
              <a:spcPts val="0"/>
            </a:spcAft>
          </a:pPr>
          <a:r>
            <a:rPr lang="es-ES" sz="1400">
              <a:solidFill>
                <a:srgbClr val="000000"/>
              </a:solidFill>
              <a:effectLst/>
              <a:latin typeface="+mn-lt"/>
              <a:ea typeface="Times New Roman"/>
            </a:rPr>
            <a:t> 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spcAft>
              <a:spcPts val="0"/>
            </a:spcAft>
          </a:pPr>
          <a:r>
            <a:rPr lang="es-ES" sz="1400" b="1">
              <a:solidFill>
                <a:srgbClr val="000000"/>
              </a:solidFill>
              <a:effectLst/>
              <a:latin typeface="+mn-lt"/>
              <a:ea typeface="Times New Roman"/>
            </a:rPr>
            <a:t>A) </a:t>
          </a:r>
          <a:r>
            <a:rPr lang="es-ES" sz="1400" b="1" u="sng">
              <a:solidFill>
                <a:srgbClr val="000000"/>
              </a:solidFill>
              <a:effectLst/>
              <a:latin typeface="+mn-lt"/>
              <a:ea typeface="Times New Roman"/>
            </a:rPr>
            <a:t>DESEMBOLSO (Capital)-</a:t>
          </a:r>
          <a:r>
            <a:rPr lang="es-ES" sz="1400">
              <a:solidFill>
                <a:srgbClr val="000000"/>
              </a:solidFill>
              <a:effectLst/>
              <a:latin typeface="+mn-lt"/>
              <a:ea typeface="Times New Roman"/>
            </a:rPr>
            <a:t> En esta celda se establecerá el total del capital a financiar.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spcAft>
              <a:spcPts val="0"/>
            </a:spcAft>
          </a:pPr>
          <a:r>
            <a:rPr lang="es-ES" sz="1400" b="1">
              <a:solidFill>
                <a:srgbClr val="000000"/>
              </a:solidFill>
              <a:effectLst/>
              <a:latin typeface="+mn-lt"/>
              <a:ea typeface="Times New Roman"/>
            </a:rPr>
            <a:t>B) </a:t>
          </a:r>
          <a:r>
            <a:rPr lang="es-ES" sz="1400" b="1" u="sng">
              <a:solidFill>
                <a:srgbClr val="000000"/>
              </a:solidFill>
              <a:effectLst/>
              <a:latin typeface="+mn-lt"/>
              <a:ea typeface="Times New Roman"/>
            </a:rPr>
            <a:t>TASA DE INTERÉS EFECTIVA ANUAL (TEA) - </a:t>
          </a:r>
          <a:r>
            <a:rPr lang="es-ES" sz="1400">
              <a:solidFill>
                <a:srgbClr val="000000"/>
              </a:solidFill>
              <a:effectLst/>
              <a:latin typeface="+mn-lt"/>
              <a:ea typeface="Times New Roman"/>
            </a:rPr>
            <a:t>Se establecerá en esta celda la tasa de interés que se proyecta cobrar, la que necesariamente deberá ser inferior a los topes establecidos para el interés compensatorio por el B.C.U. a la fecha del contrato. Dicha tasa se ha de expresar en términos efectivos anuales (tasa efectiva anual o mensual).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spcAft>
              <a:spcPts val="0"/>
            </a:spcAft>
          </a:pPr>
          <a:r>
            <a:rPr lang="es-ES" sz="1400" b="0">
              <a:solidFill>
                <a:srgbClr val="000000"/>
              </a:solidFill>
              <a:effectLst/>
              <a:latin typeface="+mn-lt"/>
              <a:ea typeface="Times New Roman"/>
            </a:rPr>
            <a:t>C)</a:t>
          </a:r>
          <a:r>
            <a:rPr lang="es-ES" sz="1400" b="1">
              <a:solidFill>
                <a:srgbClr val="000000"/>
              </a:solidFill>
              <a:effectLst/>
              <a:latin typeface="+mn-lt"/>
              <a:ea typeface="Times New Roman"/>
            </a:rPr>
            <a:t> </a:t>
          </a:r>
          <a:r>
            <a:rPr lang="es-ES" sz="1400" b="1" u="sng">
              <a:solidFill>
                <a:srgbClr val="000000"/>
              </a:solidFill>
              <a:effectLst/>
              <a:latin typeface="+mn-lt"/>
              <a:ea typeface="Times New Roman"/>
            </a:rPr>
            <a:t>PERIODOS (CANTIDAD DE CUOTAS)-</a:t>
          </a:r>
          <a:r>
            <a:rPr lang="es-ES" sz="1400">
              <a:solidFill>
                <a:srgbClr val="000000"/>
              </a:solidFill>
              <a:effectLst/>
              <a:latin typeface="+mn-lt"/>
              <a:ea typeface="Times New Roman"/>
            </a:rPr>
            <a:t> En esta celda se establecerá la cantidad de cuotas en que se cancelara la deuda. </a:t>
          </a:r>
        </a:p>
        <a:p>
          <a:pPr>
            <a:spcAft>
              <a:spcPts val="0"/>
            </a:spcAft>
          </a:pPr>
          <a:r>
            <a:rPr lang="es-ES" sz="1400">
              <a:solidFill>
                <a:srgbClr val="000000"/>
              </a:solidFill>
              <a:effectLst/>
              <a:latin typeface="+mn-lt"/>
              <a:ea typeface="Times New Roman"/>
            </a:rPr>
            <a:t>Para el caso de utilizarse la planilla</a:t>
          </a:r>
          <a:r>
            <a:rPr lang="es-ES" sz="1400" baseline="0">
              <a:solidFill>
                <a:srgbClr val="000000"/>
              </a:solidFill>
              <a:effectLst/>
              <a:latin typeface="+mn-lt"/>
              <a:ea typeface="Times New Roman"/>
            </a:rPr>
            <a:t> con ajuste:</a:t>
          </a:r>
          <a:endParaRPr lang="es-ES" sz="1400">
            <a:solidFill>
              <a:srgbClr val="000000"/>
            </a:solidFill>
            <a:effectLst/>
            <a:latin typeface="+mn-lt"/>
            <a:ea typeface="Times New Roman"/>
          </a:endParaRPr>
        </a:p>
        <a:p>
          <a:pPr>
            <a:spcAft>
              <a:spcPts val="0"/>
            </a:spcAft>
          </a:pPr>
          <a:r>
            <a:rPr lang="es-ES" sz="1400" b="1" u="none">
              <a:solidFill>
                <a:srgbClr val="000000"/>
              </a:solidFill>
              <a:effectLst/>
              <a:latin typeface="+mn-lt"/>
              <a:ea typeface="Times New Roman"/>
            </a:rPr>
            <a:t>D)</a:t>
          </a:r>
          <a:r>
            <a:rPr lang="es-ES" sz="1400" b="1" u="none" baseline="0">
              <a:solidFill>
                <a:srgbClr val="000000"/>
              </a:solidFill>
              <a:effectLst/>
              <a:latin typeface="+mn-lt"/>
              <a:ea typeface="Times New Roman"/>
            </a:rPr>
            <a:t> </a:t>
          </a:r>
          <a:r>
            <a:rPr lang="es-ES" sz="1400" b="1" u="sng" baseline="0">
              <a:solidFill>
                <a:srgbClr val="000000"/>
              </a:solidFill>
              <a:effectLst/>
              <a:latin typeface="+mn-lt"/>
              <a:ea typeface="Times New Roman"/>
            </a:rPr>
            <a:t>SI EL PRIMER PERIODO NO ES COMPLETO </a:t>
          </a:r>
          <a:r>
            <a:rPr lang="es-ES" sz="1400" baseline="0">
              <a:solidFill>
                <a:srgbClr val="000000"/>
              </a:solidFill>
              <a:effectLst/>
              <a:latin typeface="+mn-lt"/>
              <a:ea typeface="Times New Roman"/>
            </a:rPr>
            <a:t>PONER LOS DIAS ANTES DEL PRIMER VENCIMIENTO, Y SI ES COMPLETO PONER "0"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spcAft>
              <a:spcPts val="0"/>
            </a:spcAft>
          </a:pPr>
          <a:r>
            <a:rPr lang="es-UY" sz="1400">
              <a:effectLst/>
              <a:latin typeface="+mn-lt"/>
              <a:ea typeface="Times New Roman"/>
            </a:rPr>
            <a:t>  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lnSpc>
              <a:spcPts val="1900"/>
            </a:lnSpc>
            <a:spcAft>
              <a:spcPts val="0"/>
            </a:spcAft>
          </a:pPr>
          <a:r>
            <a:rPr lang="es-UY" sz="1600" b="1">
              <a:effectLst/>
              <a:latin typeface="+mn-lt"/>
              <a:ea typeface="Times New Roman"/>
            </a:rPr>
            <a:t>Se debe seleccionar en el menú desplegable  si las cuotas son mensuales, </a:t>
          </a:r>
          <a:r>
            <a:rPr lang="es-ES" sz="1600" b="1">
              <a:solidFill>
                <a:srgbClr val="000000"/>
              </a:solidFill>
              <a:effectLst/>
              <a:latin typeface="+mn-lt"/>
              <a:ea typeface="Times New Roman"/>
            </a:rPr>
            <a:t>bimestrales, trimestrales, cuatrimestrales, semestrales o anuales. </a:t>
          </a:r>
          <a:endParaRPr lang="es-UY" sz="1050">
            <a:effectLst/>
            <a:latin typeface="Times New Roman"/>
            <a:ea typeface="Times New Roman"/>
          </a:endParaRPr>
        </a:p>
        <a:p>
          <a:pPr>
            <a:lnSpc>
              <a:spcPts val="1900"/>
            </a:lnSpc>
            <a:spcAft>
              <a:spcPts val="0"/>
            </a:spcAft>
          </a:pPr>
          <a:r>
            <a:rPr lang="es-UY" sz="1600" b="1">
              <a:effectLst/>
              <a:latin typeface="+mn-lt"/>
              <a:ea typeface="Times New Roman"/>
            </a:rPr>
            <a:t> </a:t>
          </a:r>
          <a:endParaRPr lang="es-UY" sz="1050">
            <a:effectLst/>
            <a:latin typeface="Times New Roman"/>
            <a:ea typeface="Times New Roman"/>
          </a:endParaRPr>
        </a:p>
        <a:p>
          <a:pPr algn="ctr">
            <a:lnSpc>
              <a:spcPts val="1500"/>
            </a:lnSpc>
            <a:spcAft>
              <a:spcPts val="0"/>
            </a:spcAft>
          </a:pPr>
          <a:endParaRPr lang="es-UY" sz="1200">
            <a:effectLst/>
            <a:latin typeface="Times New Roman"/>
            <a:ea typeface="Times New Roman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66676</xdr:colOff>
      <xdr:row>10</xdr:row>
      <xdr:rowOff>114299</xdr:rowOff>
    </xdr:from>
    <xdr:to>
      <xdr:col>2</xdr:col>
      <xdr:colOff>2438400</xdr:colOff>
      <xdr:row>11</xdr:row>
      <xdr:rowOff>104772</xdr:rowOff>
    </xdr:to>
    <xdr:sp macro="" textlink="">
      <xdr:nvSpPr>
        <xdr:cNvPr id="3" name="2 Flecha doblada hacia arriba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 flipV="1">
          <a:off x="4362451" y="2876549"/>
          <a:ext cx="2076449" cy="26669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UY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701040</xdr:colOff>
      <xdr:row>3</xdr:row>
      <xdr:rowOff>104013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53E1B6E-8AEB-20A1-D4C5-BDF9CD081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1040" cy="932688"/>
        </a:xfrm>
        <a:prstGeom prst="rect">
          <a:avLst/>
        </a:prstGeom>
      </xdr:spPr>
    </xdr:pic>
    <xdr:clientData/>
  </xdr:twoCellAnchor>
  <xdr:twoCellAnchor editAs="oneCell">
    <xdr:from>
      <xdr:col>2</xdr:col>
      <xdr:colOff>1378247</xdr:colOff>
      <xdr:row>0</xdr:row>
      <xdr:rowOff>0</xdr:rowOff>
    </xdr:from>
    <xdr:to>
      <xdr:col>2</xdr:col>
      <xdr:colOff>2178347</xdr:colOff>
      <xdr:row>2</xdr:row>
      <xdr:rowOff>247650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0066027-F511-D40E-33E1-00FC346A3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072" y="0"/>
          <a:ext cx="800100" cy="800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66676</xdr:colOff>
      <xdr:row>12</xdr:row>
      <xdr:rowOff>114299</xdr:rowOff>
    </xdr:from>
    <xdr:to>
      <xdr:col>2</xdr:col>
      <xdr:colOff>2438400</xdr:colOff>
      <xdr:row>13</xdr:row>
      <xdr:rowOff>104772</xdr:rowOff>
    </xdr:to>
    <xdr:sp macro="" textlink="">
      <xdr:nvSpPr>
        <xdr:cNvPr id="2" name="2 Flecha doblada hacia arriba">
          <a:extLst>
            <a:ext uri="{FF2B5EF4-FFF2-40B4-BE49-F238E27FC236}">
              <a16:creationId xmlns:a16="http://schemas.microsoft.com/office/drawing/2014/main" id="{4927AAC3-3FAA-4FFF-8FB6-6330375F0189}"/>
            </a:ext>
          </a:extLst>
        </xdr:cNvPr>
        <xdr:cNvSpPr/>
      </xdr:nvSpPr>
      <xdr:spPr>
        <a:xfrm flipV="1">
          <a:off x="4501516" y="2857499"/>
          <a:ext cx="2173604" cy="264793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UY"/>
        </a:p>
      </xdr:txBody>
    </xdr:sp>
    <xdr:clientData/>
  </xdr:twoCellAnchor>
  <xdr:twoCellAnchor editAs="oneCell">
    <xdr:from>
      <xdr:col>2</xdr:col>
      <xdr:colOff>873422</xdr:colOff>
      <xdr:row>0</xdr:row>
      <xdr:rowOff>0</xdr:rowOff>
    </xdr:from>
    <xdr:to>
      <xdr:col>2</xdr:col>
      <xdr:colOff>1864022</xdr:colOff>
      <xdr:row>3</xdr:row>
      <xdr:rowOff>161925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C032F7-00B2-FECE-61DB-F74E44A94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7522" y="0"/>
          <a:ext cx="990600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0</xdr:row>
      <xdr:rowOff>28575</xdr:rowOff>
    </xdr:from>
    <xdr:to>
      <xdr:col>0</xdr:col>
      <xdr:colOff>748665</xdr:colOff>
      <xdr:row>3</xdr:row>
      <xdr:rowOff>132588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AADC429-3CCD-AE4E-E08C-2BE5C2527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8575"/>
          <a:ext cx="701040" cy="932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estudionotarialmachado.com/" TargetMode="External"/><Relationship Id="rId1" Type="http://schemas.openxmlformats.org/officeDocument/2006/relationships/hyperlink" Target="mailto:jm@estudionotarialmachado.com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estudionotarialmachado.com/" TargetMode="External"/><Relationship Id="rId1" Type="http://schemas.openxmlformats.org/officeDocument/2006/relationships/hyperlink" Target="mailto:jm@estudionotarialmachado.com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3"/>
  <sheetViews>
    <sheetView showGridLines="0" showRowColHeaders="0" tabSelected="1" zoomScaleNormal="100" workbookViewId="0">
      <selection activeCell="R29" sqref="R29"/>
    </sheetView>
  </sheetViews>
  <sheetFormatPr baseColWidth="10" defaultRowHeight="15" x14ac:dyDescent="0.25"/>
  <cols>
    <col min="12" max="12" width="1" customWidth="1"/>
  </cols>
  <sheetData>
    <row r="23" ht="3.75" customHeight="1" x14ac:dyDescent="0.25"/>
  </sheetData>
  <sheetProtection algorithmName="SHA-512" hashValue="Dc0vwF6k2UwB+8Lzt11xUla0X7CUPeMigQm3c7gCUPDfDO93/XpE8S9V7MdpLf7cPegysP9WqUo/RoUjgvSkRQ==" saltValue="RhYfrfJZGZTm0wGSkoCzKA==" spinCount="100000" sheet="1" objects="1" scenarios="1"/>
  <phoneticPr fontId="4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3"/>
  <sheetViews>
    <sheetView showGridLines="0" showRowColHeaders="0" zoomScaleNormal="100" workbookViewId="0">
      <selection activeCell="C10" sqref="C10"/>
    </sheetView>
  </sheetViews>
  <sheetFormatPr baseColWidth="10" defaultRowHeight="15" x14ac:dyDescent="0.25"/>
  <cols>
    <col min="1" max="1" width="12" customWidth="1"/>
    <col min="2" max="2" width="52.7109375" customWidth="1"/>
    <col min="3" max="3" width="32.7109375" customWidth="1"/>
    <col min="4" max="4" width="3.140625" hidden="1" customWidth="1"/>
    <col min="6" max="6" width="19.28515625" customWidth="1"/>
    <col min="7" max="7" width="14.7109375" customWidth="1"/>
  </cols>
  <sheetData>
    <row r="1" spans="1:13" ht="21.95" customHeight="1" x14ac:dyDescent="0.25">
      <c r="A1" s="64" t="s">
        <v>14</v>
      </c>
      <c r="B1" s="65"/>
      <c r="C1" s="65"/>
      <c r="D1" s="66"/>
      <c r="E1" s="16"/>
      <c r="F1" s="2"/>
      <c r="G1" s="2"/>
      <c r="H1" s="2"/>
      <c r="I1" s="2"/>
      <c r="J1" s="2"/>
      <c r="K1" s="2"/>
      <c r="L1" s="2"/>
      <c r="M1" s="2"/>
    </row>
    <row r="2" spans="1:13" ht="21.95" customHeight="1" x14ac:dyDescent="0.25">
      <c r="A2" s="67" t="s">
        <v>9</v>
      </c>
      <c r="B2" s="68"/>
      <c r="C2" s="68"/>
      <c r="D2" s="69"/>
      <c r="E2" s="16"/>
      <c r="F2" s="2"/>
      <c r="G2" s="2"/>
      <c r="H2" s="2"/>
      <c r="I2" s="2"/>
      <c r="J2" s="2"/>
      <c r="K2" s="2"/>
      <c r="L2" s="2"/>
      <c r="M2" s="2"/>
    </row>
    <row r="3" spans="1:13" ht="21.95" customHeight="1" x14ac:dyDescent="0.25">
      <c r="A3" s="70" t="s">
        <v>10</v>
      </c>
      <c r="B3" s="71"/>
      <c r="C3" s="71"/>
      <c r="D3" s="72"/>
      <c r="E3" s="16"/>
      <c r="F3" s="2"/>
      <c r="G3" s="2"/>
      <c r="H3" s="2"/>
      <c r="I3" s="2"/>
      <c r="J3" s="2"/>
      <c r="K3" s="2"/>
      <c r="L3" s="2"/>
      <c r="M3" s="2"/>
    </row>
    <row r="4" spans="1:13" ht="21.95" customHeight="1" x14ac:dyDescent="0.25">
      <c r="A4" s="73" t="s">
        <v>26</v>
      </c>
      <c r="B4" s="74"/>
      <c r="C4" s="74"/>
      <c r="D4" s="75"/>
      <c r="E4" s="16"/>
      <c r="F4" s="2"/>
      <c r="G4" s="2"/>
      <c r="H4" s="2"/>
      <c r="I4" s="2"/>
      <c r="J4" s="2"/>
      <c r="K4" s="2"/>
      <c r="L4" s="2"/>
      <c r="M4" s="2"/>
    </row>
    <row r="5" spans="1:13" ht="21.95" customHeight="1" x14ac:dyDescent="0.25">
      <c r="A5" s="62" t="s">
        <v>27</v>
      </c>
      <c r="B5" s="76"/>
      <c r="C5" s="77"/>
      <c r="D5" s="17"/>
      <c r="E5" s="2"/>
      <c r="F5" s="2"/>
      <c r="G5" s="2"/>
      <c r="H5" s="2"/>
      <c r="I5" s="2"/>
      <c r="J5" s="2"/>
      <c r="K5" s="2"/>
      <c r="L5" s="2"/>
      <c r="M5" s="2"/>
    </row>
    <row r="6" spans="1:13" ht="21.95" customHeight="1" x14ac:dyDescent="0.25">
      <c r="A6" s="62" t="s">
        <v>38</v>
      </c>
      <c r="B6" s="63"/>
      <c r="C6" s="63"/>
      <c r="D6" s="17"/>
      <c r="E6" s="16"/>
      <c r="F6" s="2"/>
      <c r="G6" s="2"/>
      <c r="H6" s="2"/>
      <c r="I6" s="2"/>
      <c r="J6" s="2"/>
      <c r="K6" s="2"/>
      <c r="L6" s="2"/>
      <c r="M6" s="2"/>
    </row>
    <row r="7" spans="1:13" ht="21.95" customHeight="1" thickBot="1" x14ac:dyDescent="0.3">
      <c r="A7" s="50" t="s">
        <v>28</v>
      </c>
      <c r="B7" s="51"/>
      <c r="C7" s="51"/>
      <c r="D7" s="52"/>
      <c r="E7" s="16"/>
      <c r="F7" s="2"/>
      <c r="G7" s="2"/>
      <c r="H7" s="2"/>
      <c r="I7" s="2"/>
      <c r="J7" s="2"/>
      <c r="K7" s="2"/>
      <c r="L7" s="2"/>
      <c r="M7" s="2"/>
    </row>
    <row r="8" spans="1:13" ht="21.95" customHeight="1" thickBot="1" x14ac:dyDescent="0.4">
      <c r="A8" s="80"/>
      <c r="B8" s="81" t="s">
        <v>0</v>
      </c>
      <c r="C8" s="15">
        <v>640000</v>
      </c>
      <c r="E8" s="2"/>
      <c r="F8" s="2"/>
      <c r="G8" s="2"/>
      <c r="H8" s="2"/>
      <c r="I8" s="2"/>
      <c r="J8" s="2"/>
      <c r="K8" s="2"/>
      <c r="L8" s="2"/>
      <c r="M8" s="2"/>
    </row>
    <row r="9" spans="1:13" ht="21.95" customHeight="1" thickBot="1" x14ac:dyDescent="0.4">
      <c r="A9" s="82"/>
      <c r="B9" s="83" t="s">
        <v>11</v>
      </c>
      <c r="C9" s="14">
        <v>0.124</v>
      </c>
      <c r="E9" s="2"/>
      <c r="F9" s="2"/>
      <c r="G9" s="2"/>
      <c r="H9" s="2"/>
      <c r="I9" s="2"/>
      <c r="J9" s="2"/>
      <c r="K9" s="2"/>
      <c r="L9" s="2"/>
      <c r="M9" s="2"/>
    </row>
    <row r="10" spans="1:13" ht="21.95" customHeight="1" thickBot="1" x14ac:dyDescent="0.4">
      <c r="A10" s="80"/>
      <c r="B10" s="84" t="s">
        <v>12</v>
      </c>
      <c r="C10" s="13">
        <v>8</v>
      </c>
      <c r="E10" s="2"/>
      <c r="F10" s="21"/>
      <c r="G10" s="21"/>
      <c r="H10" s="21"/>
      <c r="I10" s="21"/>
      <c r="J10" s="2"/>
      <c r="K10" s="2"/>
      <c r="L10" s="2"/>
      <c r="M10" s="2"/>
    </row>
    <row r="11" spans="1:13" ht="21.95" customHeight="1" thickBot="1" x14ac:dyDescent="0.4">
      <c r="A11" s="82"/>
      <c r="B11" s="85" t="s">
        <v>16</v>
      </c>
      <c r="C11" s="98"/>
      <c r="E11" s="2"/>
      <c r="F11" s="20" t="s">
        <v>17</v>
      </c>
      <c r="G11" s="21">
        <f>ROUND(Hoja2!C4,2)</f>
        <v>6264.8</v>
      </c>
      <c r="H11" s="21"/>
      <c r="I11" s="21"/>
      <c r="J11" s="2"/>
      <c r="K11" s="2"/>
      <c r="L11" s="2"/>
      <c r="M11" s="2"/>
    </row>
    <row r="12" spans="1:13" ht="21.95" customHeight="1" x14ac:dyDescent="0.35">
      <c r="A12" s="18"/>
      <c r="B12" s="19" t="s">
        <v>15</v>
      </c>
      <c r="C12" s="22" t="s">
        <v>19</v>
      </c>
      <c r="E12" s="16"/>
      <c r="F12" s="20" t="s">
        <v>18</v>
      </c>
      <c r="G12" s="21">
        <f>ROUND(Hoja2!C5,2)</f>
        <v>12590.92</v>
      </c>
      <c r="H12" s="21"/>
      <c r="I12" s="21"/>
      <c r="J12" s="2"/>
      <c r="K12" s="2"/>
      <c r="L12" s="2"/>
      <c r="M12" s="2"/>
    </row>
    <row r="13" spans="1:13" ht="21.95" customHeight="1" thickBot="1" x14ac:dyDescent="0.4">
      <c r="A13" s="86">
        <f>SUM(C10,-1)</f>
        <v>7</v>
      </c>
      <c r="B13" s="87" t="s">
        <v>25</v>
      </c>
      <c r="C13" s="88">
        <f>IF(C12=F11,G11,IF(C12=F12,G12,IF(C12=F13,G13,IF(C12=F14,G14,IF(C12=F15,G15,IF(C12=F16,G16))))))</f>
        <v>18978.96</v>
      </c>
      <c r="E13" s="2"/>
      <c r="F13" s="20" t="s">
        <v>19</v>
      </c>
      <c r="G13" s="21">
        <f>ROUND(Hoja2!C6,2)</f>
        <v>18978.96</v>
      </c>
      <c r="H13" s="21"/>
      <c r="I13" s="21"/>
      <c r="J13" s="2"/>
      <c r="K13" s="2"/>
      <c r="L13" s="2"/>
      <c r="M13" s="2"/>
    </row>
    <row r="14" spans="1:13" ht="21.95" customHeight="1" thickBot="1" x14ac:dyDescent="0.4">
      <c r="A14" s="89">
        <v>1</v>
      </c>
      <c r="B14" s="90" t="s">
        <v>23</v>
      </c>
      <c r="C14" s="91">
        <f>SUM(C8,C13)</f>
        <v>658978.96</v>
      </c>
      <c r="E14" s="16"/>
      <c r="F14" s="20" t="s">
        <v>20</v>
      </c>
      <c r="G14" s="21">
        <f>ROUND(Hoja2!C9,2)</f>
        <v>25429.54</v>
      </c>
      <c r="H14" s="21"/>
      <c r="I14" s="21"/>
      <c r="J14" s="2"/>
      <c r="K14" s="2"/>
      <c r="L14" s="2"/>
      <c r="M14" s="2"/>
    </row>
    <row r="15" spans="1:13" ht="21.95" customHeight="1" thickBot="1" x14ac:dyDescent="0.4">
      <c r="A15" s="92" t="s">
        <v>24</v>
      </c>
      <c r="B15" s="93"/>
      <c r="C15" s="94">
        <f>PRODUCT(C13,C10)</f>
        <v>151831.67999999999</v>
      </c>
      <c r="E15" s="2"/>
      <c r="F15" s="20" t="s">
        <v>21</v>
      </c>
      <c r="G15" s="21">
        <f>ROUND(Hoja2!C7,2)</f>
        <v>38520.74</v>
      </c>
      <c r="H15" s="21"/>
      <c r="I15" s="21"/>
      <c r="J15" s="2"/>
      <c r="K15" s="2"/>
      <c r="L15" s="2"/>
      <c r="M15" s="2"/>
    </row>
    <row r="16" spans="1:13" ht="21.95" customHeight="1" thickBot="1" x14ac:dyDescent="0.4">
      <c r="A16" s="95" t="s">
        <v>29</v>
      </c>
      <c r="B16" s="96"/>
      <c r="C16" s="97">
        <f>SUM(C8,C15)</f>
        <v>791831.67999999993</v>
      </c>
      <c r="E16" s="2"/>
      <c r="F16" s="20" t="s">
        <v>22</v>
      </c>
      <c r="G16" s="21">
        <f>ROUND(Hoja2!C8,2)</f>
        <v>79360</v>
      </c>
      <c r="H16" s="21"/>
      <c r="I16" s="21"/>
      <c r="J16" s="2"/>
      <c r="K16" s="2"/>
      <c r="L16" s="2"/>
      <c r="M16" s="2"/>
    </row>
    <row r="17" spans="1:13" ht="21.95" customHeight="1" x14ac:dyDescent="0.25">
      <c r="A17" s="5"/>
      <c r="B17" s="5"/>
      <c r="C17" s="6"/>
      <c r="E17" s="2"/>
      <c r="F17" s="21"/>
      <c r="G17" s="21"/>
      <c r="H17" s="21"/>
      <c r="I17" s="21"/>
      <c r="J17" s="2"/>
      <c r="K17" s="2"/>
      <c r="L17" s="2"/>
      <c r="M17" s="2"/>
    </row>
    <row r="18" spans="1:13" ht="21.95" customHeight="1" x14ac:dyDescent="0.25">
      <c r="A18" s="5"/>
      <c r="B18" s="5"/>
      <c r="C18" s="6"/>
      <c r="E18" s="2"/>
      <c r="F18" s="21"/>
      <c r="G18" s="21"/>
      <c r="H18" s="21"/>
      <c r="I18" s="21"/>
      <c r="J18" s="2"/>
      <c r="K18" s="2"/>
      <c r="L18" s="2"/>
      <c r="M18" s="2"/>
    </row>
    <row r="19" spans="1:13" ht="21.95" customHeight="1" x14ac:dyDescent="0.25">
      <c r="A19" s="5"/>
      <c r="B19" s="5"/>
      <c r="C19" s="6"/>
      <c r="E19" s="2"/>
      <c r="F19" s="21"/>
      <c r="G19" s="21"/>
      <c r="H19" s="21"/>
      <c r="I19" s="21"/>
    </row>
    <row r="20" spans="1:13" ht="21.95" customHeight="1" x14ac:dyDescent="0.25">
      <c r="B20" s="3"/>
      <c r="C20" s="24"/>
      <c r="E20" s="2"/>
      <c r="F20" s="21"/>
      <c r="G20" s="21"/>
      <c r="H20" s="21"/>
      <c r="I20" s="21"/>
    </row>
    <row r="21" spans="1:13" ht="21.95" customHeight="1" x14ac:dyDescent="0.25">
      <c r="A21" s="5"/>
      <c r="B21" s="5"/>
      <c r="C21" s="6"/>
      <c r="E21" s="2"/>
      <c r="F21" s="2"/>
      <c r="G21" s="2"/>
      <c r="H21" s="2"/>
      <c r="I21" s="2"/>
    </row>
    <row r="22" spans="1:13" ht="21.95" customHeight="1" x14ac:dyDescent="0.25">
      <c r="A22" s="5"/>
      <c r="B22" s="5"/>
      <c r="C22" s="6"/>
      <c r="E22" s="2"/>
      <c r="F22" s="2"/>
      <c r="G22" s="2"/>
      <c r="H22" s="2"/>
      <c r="I22" s="2"/>
    </row>
    <row r="23" spans="1:13" ht="21.95" customHeight="1" x14ac:dyDescent="0.25">
      <c r="A23" s="5"/>
      <c r="B23" s="5"/>
      <c r="C23" s="6"/>
      <c r="E23" s="2"/>
      <c r="F23" s="2"/>
      <c r="G23" s="2"/>
      <c r="H23" s="2"/>
      <c r="I23" s="2"/>
    </row>
    <row r="24" spans="1:13" ht="21.95" customHeight="1" x14ac:dyDescent="0.25">
      <c r="A24" s="5"/>
      <c r="B24" s="5"/>
      <c r="C24" s="6"/>
      <c r="E24" s="2"/>
      <c r="F24" s="2"/>
      <c r="G24" s="2"/>
      <c r="H24" s="2"/>
      <c r="I24" s="2"/>
    </row>
    <row r="25" spans="1:13" ht="21.95" customHeight="1" x14ac:dyDescent="0.25">
      <c r="A25" s="7"/>
      <c r="B25" s="5"/>
      <c r="C25" s="6"/>
    </row>
    <row r="26" spans="1:13" ht="15" customHeight="1" x14ac:dyDescent="0.25">
      <c r="A26" s="5"/>
      <c r="B26" s="5"/>
      <c r="C26" s="6"/>
      <c r="D26" s="2"/>
    </row>
    <row r="27" spans="1:13" ht="15" customHeight="1" x14ac:dyDescent="0.25">
      <c r="A27" s="5"/>
      <c r="B27" s="5"/>
      <c r="C27" s="6"/>
      <c r="D27" s="2"/>
    </row>
    <row r="28" spans="1:13" ht="15" customHeight="1" x14ac:dyDescent="0.25">
      <c r="B28" s="3"/>
      <c r="C28" s="4"/>
      <c r="D28" s="2"/>
    </row>
    <row r="29" spans="1:13" ht="15" customHeight="1" x14ac:dyDescent="0.25">
      <c r="A29" s="5"/>
      <c r="B29" s="5"/>
      <c r="C29" s="6"/>
      <c r="D29" s="2"/>
    </row>
    <row r="30" spans="1:13" ht="15" customHeight="1" x14ac:dyDescent="0.25">
      <c r="A30" s="5"/>
      <c r="B30" s="5"/>
      <c r="C30" s="6"/>
      <c r="D30" s="2"/>
    </row>
    <row r="31" spans="1:13" ht="15" customHeight="1" x14ac:dyDescent="0.25">
      <c r="A31" s="5"/>
      <c r="B31" s="5"/>
      <c r="C31" s="6"/>
      <c r="D31" s="2"/>
    </row>
    <row r="32" spans="1:13" ht="15" customHeight="1" x14ac:dyDescent="0.25">
      <c r="B32" s="3"/>
      <c r="C32" s="4"/>
      <c r="D32" s="2"/>
    </row>
    <row r="33" spans="1:4" ht="15" customHeight="1" x14ac:dyDescent="0.25">
      <c r="A33" s="5"/>
      <c r="B33" s="5"/>
      <c r="C33" s="6"/>
      <c r="D33" s="2"/>
    </row>
    <row r="34" spans="1:4" ht="15" customHeight="1" x14ac:dyDescent="0.25">
      <c r="A34" s="5"/>
      <c r="B34" s="5"/>
      <c r="C34" s="6"/>
      <c r="D34" s="2"/>
    </row>
    <row r="35" spans="1:4" ht="15" customHeight="1" x14ac:dyDescent="0.25">
      <c r="A35" s="5"/>
      <c r="B35" s="5"/>
      <c r="C35" s="6"/>
      <c r="D35" s="2"/>
    </row>
    <row r="36" spans="1:4" ht="12.75" customHeight="1" x14ac:dyDescent="0.25">
      <c r="D36" s="2"/>
    </row>
    <row r="37" spans="1:4" x14ac:dyDescent="0.25">
      <c r="D37" s="1"/>
    </row>
    <row r="38" spans="1:4" x14ac:dyDescent="0.25">
      <c r="A38" s="2"/>
      <c r="B38" s="2"/>
      <c r="C38" s="2"/>
    </row>
    <row r="39" spans="1:4" x14ac:dyDescent="0.25">
      <c r="A39" s="2"/>
      <c r="B39" s="2"/>
      <c r="C39" s="2"/>
    </row>
    <row r="40" spans="1:4" x14ac:dyDescent="0.25">
      <c r="A40" s="2"/>
      <c r="B40" s="2"/>
      <c r="C40" s="2"/>
    </row>
    <row r="41" spans="1:4" x14ac:dyDescent="0.25">
      <c r="A41" s="2"/>
      <c r="B41" s="2"/>
      <c r="C41" s="2"/>
    </row>
    <row r="42" spans="1:4" x14ac:dyDescent="0.25">
      <c r="A42" s="2"/>
      <c r="B42" s="2"/>
      <c r="C42" s="2"/>
    </row>
    <row r="43" spans="1:4" x14ac:dyDescent="0.25">
      <c r="A43" s="2"/>
      <c r="B43" s="2"/>
      <c r="C43" s="2"/>
    </row>
    <row r="44" spans="1:4" x14ac:dyDescent="0.25">
      <c r="A44" s="2"/>
      <c r="B44" s="2"/>
      <c r="C44" s="2"/>
    </row>
    <row r="45" spans="1:4" x14ac:dyDescent="0.25">
      <c r="A45" s="2"/>
      <c r="B45" s="2"/>
      <c r="C45" s="2"/>
    </row>
    <row r="46" spans="1:4" x14ac:dyDescent="0.25">
      <c r="A46" s="2"/>
      <c r="B46" s="2"/>
      <c r="C46" s="2"/>
    </row>
    <row r="47" spans="1:4" x14ac:dyDescent="0.25">
      <c r="A47" s="2"/>
      <c r="B47" s="2"/>
      <c r="C47" s="2"/>
    </row>
    <row r="48" spans="1:4" x14ac:dyDescent="0.25">
      <c r="A48" s="2"/>
      <c r="B48" s="2"/>
      <c r="C48" s="2"/>
    </row>
    <row r="49" spans="1:3" x14ac:dyDescent="0.25">
      <c r="A49" s="2"/>
      <c r="B49" s="2"/>
      <c r="C49" s="2"/>
    </row>
    <row r="50" spans="1:3" x14ac:dyDescent="0.25">
      <c r="A50" s="2"/>
      <c r="B50" s="2"/>
      <c r="C50" s="2"/>
    </row>
    <row r="51" spans="1:3" x14ac:dyDescent="0.25">
      <c r="A51" s="2"/>
      <c r="B51" s="2"/>
      <c r="C51" s="2"/>
    </row>
    <row r="52" spans="1:3" x14ac:dyDescent="0.25">
      <c r="A52" s="2"/>
      <c r="B52" s="2"/>
      <c r="C52" s="2"/>
    </row>
    <row r="53" spans="1:3" x14ac:dyDescent="0.25">
      <c r="A53" s="2"/>
      <c r="B53" s="2"/>
      <c r="C53" s="2"/>
    </row>
    <row r="54" spans="1:3" x14ac:dyDescent="0.25">
      <c r="A54" s="2"/>
      <c r="B54" s="2"/>
      <c r="C54" s="2"/>
    </row>
    <row r="55" spans="1:3" x14ac:dyDescent="0.25">
      <c r="A55" s="2"/>
      <c r="B55" s="2"/>
      <c r="C55" s="2"/>
    </row>
    <row r="56" spans="1:3" x14ac:dyDescent="0.25">
      <c r="A56" s="2"/>
      <c r="B56" s="2"/>
      <c r="C56" s="2"/>
    </row>
    <row r="57" spans="1:3" x14ac:dyDescent="0.25">
      <c r="A57" s="2"/>
      <c r="B57" s="2"/>
      <c r="C57" s="2"/>
    </row>
    <row r="58" spans="1:3" x14ac:dyDescent="0.25">
      <c r="A58" s="2"/>
      <c r="B58" s="2"/>
      <c r="C58" s="2"/>
    </row>
    <row r="59" spans="1:3" x14ac:dyDescent="0.25">
      <c r="A59" s="2"/>
      <c r="B59" s="2"/>
      <c r="C59" s="2"/>
    </row>
    <row r="60" spans="1:3" x14ac:dyDescent="0.25">
      <c r="A60" s="2"/>
      <c r="B60" s="2"/>
      <c r="C60" s="2"/>
    </row>
    <row r="61" spans="1:3" x14ac:dyDescent="0.25">
      <c r="A61" s="2"/>
      <c r="B61" s="2"/>
      <c r="C61" s="2"/>
    </row>
    <row r="62" spans="1:3" x14ac:dyDescent="0.25">
      <c r="A62" s="2"/>
      <c r="B62" s="2"/>
      <c r="C62" s="2"/>
    </row>
    <row r="63" spans="1:3" x14ac:dyDescent="0.25">
      <c r="A63" s="2"/>
      <c r="B63" s="2"/>
      <c r="C63" s="2"/>
    </row>
  </sheetData>
  <sheetProtection algorithmName="SHA-512" hashValue="hZ0dX9uJ0DV66HqczP6DK0yMkXpfkI18jX4Onk2o+twmHmi2e60Zlw19xtmhAr00wVoA73f3K/3hkKsSXx55EA==" saltValue="XOKWy1SfVogw+2xXRYngMQ==" spinCount="100000" sheet="1" selectLockedCells="1"/>
  <mergeCells count="9">
    <mergeCell ref="A1:D1"/>
    <mergeCell ref="A2:D2"/>
    <mergeCell ref="A3:D3"/>
    <mergeCell ref="A4:D4"/>
    <mergeCell ref="A16:B16"/>
    <mergeCell ref="A15:B15"/>
    <mergeCell ref="A5:C5"/>
    <mergeCell ref="A6:C6"/>
    <mergeCell ref="A7:D7"/>
  </mergeCells>
  <phoneticPr fontId="4" type="noConversion"/>
  <dataValidations count="1">
    <dataValidation type="list" allowBlank="1" showInputMessage="1" showErrorMessage="1" sqref="C12" xr:uid="{00000000-0002-0000-0100-000000000000}">
      <formula1>$F$11:$F$16</formula1>
    </dataValidation>
  </dataValidations>
  <hyperlinks>
    <hyperlink ref="A4" r:id="rId1" xr:uid="{00000000-0004-0000-0100-000000000000}"/>
    <hyperlink ref="A7" r:id="rId2" xr:uid="{00000000-0004-0000-0100-000001000000}"/>
  </hyperlinks>
  <pageMargins left="0.25" right="0.25" top="0.75" bottom="0.75" header="0.3" footer="0.3"/>
  <pageSetup paperSize="9" orientation="portrait" horizontalDpi="4294967295" verticalDpi="0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A5FC8-5B3B-442E-BC9F-7321020C948C}">
  <dimension ref="A1:M66"/>
  <sheetViews>
    <sheetView showGridLines="0" showRowColHeaders="0" zoomScaleNormal="100" workbookViewId="0">
      <selection activeCell="C12" sqref="C12"/>
    </sheetView>
  </sheetViews>
  <sheetFormatPr baseColWidth="10" defaultRowHeight="15" x14ac:dyDescent="0.25"/>
  <cols>
    <col min="1" max="1" width="11.7109375" customWidth="1"/>
    <col min="2" max="2" width="80.28515625" customWidth="1"/>
    <col min="3" max="3" width="28.140625" customWidth="1"/>
    <col min="4" max="4" width="3.140625" hidden="1" customWidth="1"/>
    <col min="6" max="6" width="19.28515625" customWidth="1"/>
    <col min="7" max="7" width="14.7109375" customWidth="1"/>
  </cols>
  <sheetData>
    <row r="1" spans="1:13" ht="21.95" customHeight="1" x14ac:dyDescent="0.25">
      <c r="A1" s="64" t="s">
        <v>14</v>
      </c>
      <c r="B1" s="65"/>
      <c r="C1" s="65"/>
      <c r="D1" s="66"/>
      <c r="E1" s="16"/>
      <c r="F1" s="2"/>
      <c r="G1" s="2"/>
      <c r="H1" s="2"/>
      <c r="I1" s="2"/>
      <c r="J1" s="2"/>
      <c r="K1" s="2"/>
      <c r="L1" s="2"/>
      <c r="M1" s="2"/>
    </row>
    <row r="2" spans="1:13" ht="21.95" customHeight="1" x14ac:dyDescent="0.25">
      <c r="A2" s="67" t="s">
        <v>9</v>
      </c>
      <c r="B2" s="68"/>
      <c r="C2" s="68"/>
      <c r="D2" s="69"/>
      <c r="E2" s="16"/>
      <c r="F2" s="2"/>
      <c r="G2" s="2"/>
      <c r="H2" s="2"/>
      <c r="I2" s="2"/>
      <c r="J2" s="2"/>
      <c r="K2" s="2"/>
      <c r="L2" s="2"/>
      <c r="M2" s="2"/>
    </row>
    <row r="3" spans="1:13" ht="21.95" customHeight="1" x14ac:dyDescent="0.25">
      <c r="A3" s="70" t="s">
        <v>10</v>
      </c>
      <c r="B3" s="71"/>
      <c r="C3" s="71"/>
      <c r="D3" s="72"/>
      <c r="E3" s="16"/>
      <c r="F3" s="2"/>
      <c r="G3" s="2"/>
      <c r="H3" s="2"/>
      <c r="I3" s="2"/>
      <c r="J3" s="2"/>
      <c r="K3" s="2"/>
      <c r="L3" s="2"/>
      <c r="M3" s="2"/>
    </row>
    <row r="4" spans="1:13" ht="21.95" customHeight="1" x14ac:dyDescent="0.25">
      <c r="A4" s="73" t="s">
        <v>26</v>
      </c>
      <c r="B4" s="74"/>
      <c r="C4" s="74"/>
      <c r="D4" s="75"/>
      <c r="E4" s="16"/>
      <c r="F4" s="2"/>
      <c r="G4" s="2"/>
      <c r="H4" s="2"/>
      <c r="I4" s="2"/>
      <c r="J4" s="2"/>
      <c r="K4" s="2"/>
      <c r="L4" s="2"/>
      <c r="M4" s="2"/>
    </row>
    <row r="5" spans="1:13" ht="21.95" customHeight="1" x14ac:dyDescent="0.25">
      <c r="A5" s="62" t="s">
        <v>27</v>
      </c>
      <c r="B5" s="76"/>
      <c r="C5" s="77"/>
      <c r="D5" s="17"/>
      <c r="E5" s="2"/>
      <c r="F5" s="2"/>
      <c r="G5" s="2"/>
      <c r="H5" s="2"/>
      <c r="I5" s="2"/>
      <c r="J5" s="2"/>
      <c r="K5" s="2"/>
      <c r="L5" s="2"/>
      <c r="M5" s="2"/>
    </row>
    <row r="6" spans="1:13" ht="21.95" customHeight="1" x14ac:dyDescent="0.25">
      <c r="A6" s="25"/>
      <c r="B6" s="49" t="s">
        <v>39</v>
      </c>
      <c r="C6" s="31"/>
      <c r="D6" s="17"/>
      <c r="E6" s="2"/>
      <c r="F6" s="79"/>
      <c r="G6" s="2"/>
      <c r="H6" s="2"/>
      <c r="I6" s="2"/>
      <c r="J6" s="2"/>
      <c r="K6" s="2"/>
      <c r="L6" s="2"/>
      <c r="M6" s="2"/>
    </row>
    <row r="7" spans="1:13" ht="21.95" customHeight="1" x14ac:dyDescent="0.25">
      <c r="A7" s="62" t="s">
        <v>38</v>
      </c>
      <c r="B7" s="63"/>
      <c r="C7" s="63"/>
      <c r="D7" s="17"/>
      <c r="E7" s="16"/>
      <c r="F7" s="2"/>
      <c r="G7" s="2"/>
      <c r="H7" s="2"/>
      <c r="I7" s="2"/>
      <c r="J7" s="2"/>
      <c r="K7" s="2"/>
      <c r="L7" s="2"/>
      <c r="M7" s="2"/>
    </row>
    <row r="8" spans="1:13" ht="21.95" customHeight="1" thickBot="1" x14ac:dyDescent="0.3">
      <c r="A8" s="50" t="s">
        <v>28</v>
      </c>
      <c r="B8" s="51"/>
      <c r="C8" s="51"/>
      <c r="D8" s="52"/>
      <c r="E8" s="16"/>
      <c r="F8" s="2"/>
      <c r="G8" s="2"/>
      <c r="H8" s="2"/>
      <c r="I8" s="2"/>
      <c r="J8" s="2"/>
      <c r="K8" s="2"/>
      <c r="L8" s="2"/>
      <c r="M8" s="2"/>
    </row>
    <row r="9" spans="1:13" ht="21.95" customHeight="1" thickBot="1" x14ac:dyDescent="0.4">
      <c r="A9" s="32"/>
      <c r="B9" s="33" t="s">
        <v>0</v>
      </c>
      <c r="C9" s="15">
        <v>640000</v>
      </c>
      <c r="E9" s="2"/>
      <c r="F9" s="2"/>
      <c r="G9" s="2"/>
      <c r="H9" s="2"/>
      <c r="I9" s="2"/>
      <c r="J9" s="2"/>
      <c r="K9" s="2"/>
      <c r="L9" s="2"/>
      <c r="M9" s="2"/>
    </row>
    <row r="10" spans="1:13" ht="21.95" customHeight="1" thickBot="1" x14ac:dyDescent="0.4">
      <c r="A10" s="34"/>
      <c r="B10" s="35" t="s">
        <v>11</v>
      </c>
      <c r="C10" s="14">
        <v>0.124</v>
      </c>
      <c r="E10" s="2"/>
      <c r="F10" s="2"/>
      <c r="G10" s="2"/>
      <c r="H10" s="2"/>
      <c r="I10" s="2"/>
      <c r="J10" s="2"/>
      <c r="K10" s="2"/>
      <c r="L10" s="2"/>
      <c r="M10" s="2"/>
    </row>
    <row r="11" spans="1:13" ht="21.95" customHeight="1" thickBot="1" x14ac:dyDescent="0.4">
      <c r="A11" s="32"/>
      <c r="B11" s="36" t="s">
        <v>12</v>
      </c>
      <c r="C11" s="13">
        <v>8</v>
      </c>
      <c r="E11" s="2"/>
      <c r="F11" s="2"/>
      <c r="G11" s="2"/>
      <c r="H11" s="2"/>
      <c r="I11" s="2"/>
      <c r="J11" s="2"/>
      <c r="K11" s="2"/>
      <c r="L11" s="2"/>
      <c r="M11" s="2"/>
    </row>
    <row r="12" spans="1:13" ht="21.95" customHeight="1" thickBot="1" x14ac:dyDescent="0.4">
      <c r="A12" s="57" t="s">
        <v>31</v>
      </c>
      <c r="B12" s="58"/>
      <c r="C12" s="13">
        <v>20</v>
      </c>
      <c r="E12" s="59" t="s">
        <v>34</v>
      </c>
      <c r="F12" s="60"/>
      <c r="G12" s="61"/>
      <c r="H12" s="2"/>
      <c r="I12" s="2"/>
      <c r="J12" s="2"/>
      <c r="K12" s="2"/>
      <c r="L12" s="2"/>
      <c r="M12" s="2"/>
    </row>
    <row r="13" spans="1:13" ht="21.95" customHeight="1" thickBot="1" x14ac:dyDescent="0.4">
      <c r="A13" s="34"/>
      <c r="B13" s="37" t="s">
        <v>16</v>
      </c>
      <c r="C13" s="12"/>
      <c r="E13" s="2"/>
      <c r="F13" s="20" t="s">
        <v>17</v>
      </c>
      <c r="G13" s="21">
        <f>ROUND(Hoja2!C4,2)</f>
        <v>6264.8</v>
      </c>
      <c r="H13" s="21"/>
      <c r="I13" s="21"/>
      <c r="J13" s="2"/>
      <c r="K13" s="2"/>
      <c r="L13" s="2"/>
      <c r="M13" s="2"/>
    </row>
    <row r="14" spans="1:13" ht="21.95" customHeight="1" x14ac:dyDescent="0.35">
      <c r="A14" s="18"/>
      <c r="B14" s="19" t="s">
        <v>15</v>
      </c>
      <c r="C14" s="22" t="s">
        <v>19</v>
      </c>
      <c r="E14" s="16"/>
      <c r="F14" s="20" t="s">
        <v>18</v>
      </c>
      <c r="G14" s="21">
        <f>ROUND(Hoja2!C5,2)</f>
        <v>12590.92</v>
      </c>
      <c r="H14" s="21"/>
      <c r="I14" s="21"/>
      <c r="J14" s="2"/>
      <c r="K14" s="2"/>
      <c r="L14" s="2"/>
      <c r="M14" s="2"/>
    </row>
    <row r="15" spans="1:13" ht="21.95" customHeight="1" x14ac:dyDescent="0.35">
      <c r="A15" s="38">
        <f>PRODUCT(C12,1)</f>
        <v>20</v>
      </c>
      <c r="B15" s="39" t="s">
        <v>33</v>
      </c>
      <c r="C15" s="40">
        <f>ROUND(H25,2)</f>
        <v>4156.8999999999996</v>
      </c>
      <c r="E15" s="2"/>
      <c r="F15" s="20"/>
      <c r="G15" s="21"/>
      <c r="H15" s="21"/>
      <c r="I15" s="21"/>
      <c r="J15" s="2"/>
      <c r="K15" s="2"/>
      <c r="L15" s="2"/>
      <c r="M15" s="2"/>
    </row>
    <row r="16" spans="1:13" ht="21.95" customHeight="1" thickBot="1" x14ac:dyDescent="0.4">
      <c r="A16" s="41">
        <f>IF(C15&gt;0,A22,A21)</f>
        <v>6</v>
      </c>
      <c r="B16" s="42" t="s">
        <v>25</v>
      </c>
      <c r="C16" s="43">
        <f>IF(C14=F13,G13,IF(C14=F14,G14,IF(C14=F16,G16,IF(C14=F17,G17,IF(C14=F18,G18,IF(C14=F19,G19))))))</f>
        <v>18978.96</v>
      </c>
      <c r="E16" s="2"/>
      <c r="F16" s="20" t="s">
        <v>19</v>
      </c>
      <c r="G16" s="21">
        <f>ROUND(Hoja2!C6,2)</f>
        <v>18978.96</v>
      </c>
      <c r="H16" s="21"/>
      <c r="I16" s="21"/>
      <c r="J16" s="2"/>
      <c r="K16" s="2"/>
      <c r="L16" s="2"/>
      <c r="M16" s="2"/>
    </row>
    <row r="17" spans="1:13" ht="21.95" customHeight="1" thickBot="1" x14ac:dyDescent="0.4">
      <c r="A17" s="44">
        <v>1</v>
      </c>
      <c r="B17" s="45" t="s">
        <v>23</v>
      </c>
      <c r="C17" s="46">
        <f>SUM(C9,C16)</f>
        <v>658978.96</v>
      </c>
      <c r="E17" s="16"/>
      <c r="F17" s="20" t="s">
        <v>20</v>
      </c>
      <c r="G17" s="21">
        <f>ROUND(Hoja2!C9,2)</f>
        <v>25429.54</v>
      </c>
      <c r="H17" s="21"/>
      <c r="I17" s="21"/>
      <c r="J17" s="2"/>
      <c r="K17" s="2"/>
      <c r="L17" s="2"/>
      <c r="M17" s="2"/>
    </row>
    <row r="18" spans="1:13" ht="21.95" customHeight="1" thickBot="1" x14ac:dyDescent="0.4">
      <c r="A18" s="53" t="s">
        <v>24</v>
      </c>
      <c r="B18" s="54"/>
      <c r="C18" s="47">
        <f>SUM(C21,C15)</f>
        <v>137009.62</v>
      </c>
      <c r="E18" s="2"/>
      <c r="F18" s="20" t="s">
        <v>21</v>
      </c>
      <c r="G18" s="21">
        <f>ROUND(Hoja2!C7,2)</f>
        <v>38520.74</v>
      </c>
      <c r="H18" s="21"/>
      <c r="I18" s="21"/>
      <c r="J18" s="2"/>
      <c r="K18" s="2"/>
      <c r="L18" s="2"/>
      <c r="M18" s="2"/>
    </row>
    <row r="19" spans="1:13" ht="21.95" customHeight="1" thickBot="1" x14ac:dyDescent="0.4">
      <c r="A19" s="55" t="s">
        <v>29</v>
      </c>
      <c r="B19" s="56"/>
      <c r="C19" s="48">
        <f>SUM(C15,C18,C9)</f>
        <v>781166.52</v>
      </c>
      <c r="E19" s="2"/>
      <c r="F19" s="20" t="s">
        <v>22</v>
      </c>
      <c r="G19" s="21">
        <f>ROUND(Hoja2!C8,2)</f>
        <v>79360</v>
      </c>
      <c r="H19" s="21"/>
      <c r="I19" s="21"/>
      <c r="J19" s="2"/>
      <c r="K19" s="2"/>
      <c r="L19" s="2"/>
      <c r="M19" s="2"/>
    </row>
    <row r="20" spans="1:13" ht="21.95" customHeight="1" x14ac:dyDescent="0.25">
      <c r="A20" s="27"/>
      <c r="B20" s="27"/>
      <c r="C20" s="28"/>
      <c r="E20" s="2"/>
      <c r="F20" s="21"/>
      <c r="G20" s="21"/>
      <c r="H20" s="21"/>
      <c r="I20" s="21"/>
      <c r="J20" s="2"/>
      <c r="K20" s="2"/>
      <c r="L20" s="2"/>
      <c r="M20" s="2"/>
    </row>
    <row r="21" spans="1:13" ht="21.95" customHeight="1" x14ac:dyDescent="0.25">
      <c r="A21" s="29">
        <f>SUM(C11,-1)</f>
        <v>7</v>
      </c>
      <c r="B21" s="27" t="s">
        <v>37</v>
      </c>
      <c r="C21" s="28">
        <f>PRODUCT(C16,B23)</f>
        <v>132852.72</v>
      </c>
      <c r="E21" s="2"/>
      <c r="F21" s="21" t="s">
        <v>32</v>
      </c>
      <c r="G21" s="21">
        <f>SUM(Hoja2!C11,0)</f>
        <v>207.84485601893721</v>
      </c>
      <c r="H21" s="21"/>
      <c r="I21" s="21"/>
      <c r="J21" s="2"/>
      <c r="K21" s="2"/>
      <c r="L21" s="2"/>
      <c r="M21" s="2"/>
    </row>
    <row r="22" spans="1:13" ht="21.95" customHeight="1" x14ac:dyDescent="0.25">
      <c r="A22" s="29">
        <f>SUM(C11,-2)</f>
        <v>6</v>
      </c>
      <c r="B22" s="27"/>
      <c r="C22" s="28"/>
      <c r="E22" s="2"/>
      <c r="F22" s="21" t="s">
        <v>35</v>
      </c>
      <c r="G22" s="26">
        <f>SUM(C12)</f>
        <v>20</v>
      </c>
      <c r="H22" s="78"/>
      <c r="I22" s="21"/>
    </row>
    <row r="23" spans="1:13" ht="21.95" customHeight="1" x14ac:dyDescent="0.25">
      <c r="A23" s="21"/>
      <c r="B23" s="27">
        <f>SUM(A16,1)</f>
        <v>7</v>
      </c>
      <c r="C23" s="30"/>
      <c r="E23" s="2"/>
      <c r="F23" s="21" t="s">
        <v>36</v>
      </c>
      <c r="G23" s="21"/>
      <c r="H23" s="78">
        <f>IF(G22&gt;0,G22,0)</f>
        <v>20</v>
      </c>
      <c r="I23" s="78"/>
    </row>
    <row r="24" spans="1:13" ht="21.95" customHeight="1" x14ac:dyDescent="0.25">
      <c r="A24" s="27"/>
      <c r="B24" s="27"/>
      <c r="C24" s="28"/>
      <c r="E24" s="2"/>
      <c r="F24" s="21"/>
      <c r="G24" s="21"/>
      <c r="H24" s="21">
        <f>PRODUCT(H23,G21)</f>
        <v>4156.8971203787441</v>
      </c>
      <c r="I24" s="21"/>
    </row>
    <row r="25" spans="1:13" ht="21.95" customHeight="1" x14ac:dyDescent="0.25">
      <c r="A25" s="5"/>
      <c r="B25" s="5"/>
      <c r="C25" s="6"/>
      <c r="E25" s="2"/>
      <c r="F25" s="21"/>
      <c r="G25" s="21"/>
      <c r="H25" s="21">
        <f>IF(H24&gt;0,H24,0)</f>
        <v>4156.8971203787441</v>
      </c>
      <c r="I25" s="21"/>
    </row>
    <row r="26" spans="1:13" ht="21.95" customHeight="1" x14ac:dyDescent="0.25">
      <c r="A26" s="5"/>
      <c r="B26" s="5"/>
      <c r="C26" s="6"/>
      <c r="E26" s="2"/>
      <c r="F26" s="21"/>
      <c r="G26" s="21"/>
      <c r="H26" s="21"/>
      <c r="I26" s="21"/>
    </row>
    <row r="27" spans="1:13" ht="21.95" customHeight="1" x14ac:dyDescent="0.25">
      <c r="A27" s="5"/>
      <c r="B27" s="5"/>
      <c r="C27" s="6"/>
      <c r="E27" s="2"/>
      <c r="F27" s="2"/>
      <c r="G27" s="2"/>
      <c r="H27" s="2"/>
      <c r="I27" s="2"/>
    </row>
    <row r="28" spans="1:13" ht="21.95" customHeight="1" x14ac:dyDescent="0.25">
      <c r="A28" s="7"/>
      <c r="B28" s="5"/>
      <c r="C28" s="6"/>
    </row>
    <row r="29" spans="1:13" ht="15" customHeight="1" x14ac:dyDescent="0.25">
      <c r="A29" s="5"/>
      <c r="B29" s="5"/>
      <c r="C29" s="6"/>
      <c r="D29" s="2"/>
    </row>
    <row r="30" spans="1:13" ht="15" customHeight="1" x14ac:dyDescent="0.25">
      <c r="A30" s="5"/>
      <c r="B30" s="5"/>
      <c r="C30" s="6"/>
      <c r="D30" s="2"/>
    </row>
    <row r="31" spans="1:13" ht="15" customHeight="1" x14ac:dyDescent="0.25">
      <c r="B31" s="3"/>
      <c r="C31" s="4"/>
      <c r="D31" s="2"/>
    </row>
    <row r="32" spans="1:13" ht="15" customHeight="1" x14ac:dyDescent="0.25">
      <c r="A32" s="5"/>
      <c r="B32" s="5"/>
      <c r="C32" s="6"/>
      <c r="D32" s="2"/>
    </row>
    <row r="33" spans="1:4" ht="15" customHeight="1" x14ac:dyDescent="0.25">
      <c r="A33" s="5"/>
      <c r="B33" s="5"/>
      <c r="C33" s="6"/>
      <c r="D33" s="2"/>
    </row>
    <row r="34" spans="1:4" ht="15" customHeight="1" x14ac:dyDescent="0.25">
      <c r="A34" s="5"/>
      <c r="B34" s="5"/>
      <c r="C34" s="6"/>
      <c r="D34" s="2"/>
    </row>
    <row r="35" spans="1:4" ht="15" customHeight="1" x14ac:dyDescent="0.25">
      <c r="B35" s="3"/>
      <c r="C35" s="4"/>
      <c r="D35" s="2"/>
    </row>
    <row r="36" spans="1:4" ht="15" customHeight="1" x14ac:dyDescent="0.25">
      <c r="A36" s="5"/>
      <c r="B36" s="5"/>
      <c r="C36" s="6"/>
      <c r="D36" s="2"/>
    </row>
    <row r="37" spans="1:4" ht="15" customHeight="1" x14ac:dyDescent="0.25">
      <c r="A37" s="5"/>
      <c r="B37" s="5"/>
      <c r="C37" s="6"/>
      <c r="D37" s="2"/>
    </row>
    <row r="38" spans="1:4" ht="15" customHeight="1" x14ac:dyDescent="0.25">
      <c r="A38" s="5"/>
      <c r="B38" s="5"/>
      <c r="C38" s="6"/>
      <c r="D38" s="2"/>
    </row>
    <row r="39" spans="1:4" ht="12.75" customHeight="1" x14ac:dyDescent="0.25">
      <c r="D39" s="2"/>
    </row>
    <row r="40" spans="1:4" x14ac:dyDescent="0.25">
      <c r="D40" s="1"/>
    </row>
    <row r="41" spans="1:4" x14ac:dyDescent="0.25">
      <c r="A41" s="2"/>
      <c r="B41" s="2"/>
      <c r="C41" s="2"/>
    </row>
    <row r="42" spans="1:4" x14ac:dyDescent="0.25">
      <c r="A42" s="2"/>
      <c r="B42" s="2"/>
      <c r="C42" s="2"/>
    </row>
    <row r="43" spans="1:4" x14ac:dyDescent="0.25">
      <c r="A43" s="2"/>
      <c r="B43" s="2"/>
      <c r="C43" s="2"/>
    </row>
    <row r="44" spans="1:4" x14ac:dyDescent="0.25">
      <c r="A44" s="2"/>
      <c r="B44" s="2"/>
      <c r="C44" s="2"/>
    </row>
    <row r="45" spans="1:4" x14ac:dyDescent="0.25">
      <c r="A45" s="2"/>
      <c r="B45" s="2"/>
      <c r="C45" s="2"/>
    </row>
    <row r="46" spans="1:4" x14ac:dyDescent="0.25">
      <c r="A46" s="2"/>
      <c r="B46" s="2"/>
      <c r="C46" s="2"/>
    </row>
    <row r="47" spans="1:4" x14ac:dyDescent="0.25">
      <c r="A47" s="2"/>
      <c r="B47" s="2"/>
      <c r="C47" s="2"/>
    </row>
    <row r="48" spans="1:4" x14ac:dyDescent="0.25">
      <c r="A48" s="2"/>
      <c r="B48" s="2"/>
      <c r="C48" s="2"/>
    </row>
    <row r="49" spans="1:3" x14ac:dyDescent="0.25">
      <c r="A49" s="2"/>
      <c r="B49" s="2"/>
      <c r="C49" s="2"/>
    </row>
    <row r="50" spans="1:3" x14ac:dyDescent="0.25">
      <c r="A50" s="2"/>
      <c r="B50" s="2"/>
      <c r="C50" s="2"/>
    </row>
    <row r="51" spans="1:3" x14ac:dyDescent="0.25">
      <c r="A51" s="2"/>
      <c r="B51" s="2"/>
      <c r="C51" s="2"/>
    </row>
    <row r="52" spans="1:3" x14ac:dyDescent="0.25">
      <c r="A52" s="2"/>
      <c r="B52" s="2"/>
      <c r="C52" s="2"/>
    </row>
    <row r="53" spans="1:3" x14ac:dyDescent="0.25">
      <c r="A53" s="2"/>
      <c r="B53" s="2"/>
      <c r="C53" s="2"/>
    </row>
    <row r="54" spans="1:3" x14ac:dyDescent="0.25">
      <c r="A54" s="2"/>
      <c r="B54" s="2"/>
      <c r="C54" s="2"/>
    </row>
    <row r="55" spans="1:3" x14ac:dyDescent="0.25">
      <c r="A55" s="2"/>
      <c r="B55" s="2"/>
      <c r="C55" s="2"/>
    </row>
    <row r="56" spans="1:3" x14ac:dyDescent="0.25">
      <c r="A56" s="2"/>
      <c r="B56" s="2"/>
      <c r="C56" s="2"/>
    </row>
    <row r="57" spans="1:3" x14ac:dyDescent="0.25">
      <c r="A57" s="2"/>
      <c r="B57" s="2"/>
      <c r="C57" s="2"/>
    </row>
    <row r="58" spans="1:3" x14ac:dyDescent="0.25">
      <c r="A58" s="2"/>
      <c r="B58" s="2"/>
      <c r="C58" s="2"/>
    </row>
    <row r="59" spans="1:3" x14ac:dyDescent="0.25">
      <c r="A59" s="2"/>
      <c r="B59" s="2"/>
      <c r="C59" s="2"/>
    </row>
    <row r="60" spans="1:3" x14ac:dyDescent="0.25">
      <c r="A60" s="2"/>
      <c r="B60" s="2"/>
      <c r="C60" s="2"/>
    </row>
    <row r="61" spans="1:3" x14ac:dyDescent="0.25">
      <c r="A61" s="2"/>
      <c r="B61" s="2"/>
      <c r="C61" s="2"/>
    </row>
    <row r="62" spans="1:3" x14ac:dyDescent="0.25">
      <c r="A62" s="2"/>
      <c r="B62" s="2"/>
      <c r="C62" s="2"/>
    </row>
    <row r="63" spans="1:3" x14ac:dyDescent="0.25">
      <c r="A63" s="2"/>
      <c r="B63" s="2"/>
      <c r="C63" s="2"/>
    </row>
    <row r="64" spans="1:3" x14ac:dyDescent="0.25">
      <c r="A64" s="2"/>
      <c r="B64" s="2"/>
      <c r="C64" s="2"/>
    </row>
    <row r="65" spans="1:3" x14ac:dyDescent="0.25">
      <c r="A65" s="2"/>
      <c r="B65" s="2"/>
      <c r="C65" s="2"/>
    </row>
    <row r="66" spans="1:3" x14ac:dyDescent="0.25">
      <c r="A66" s="2"/>
      <c r="B66" s="2"/>
      <c r="C66" s="2"/>
    </row>
  </sheetData>
  <sheetProtection algorithmName="SHA-512" hashValue="/ROCpRStihogK8fpzy4UK4FH8mA9KB6FTG0zSc9ZI51LaRHU/4k+0s07cqaFjsLxjokmG1IymdcEX4XKe5Hufw==" saltValue="FBoAk4EzSh+cUmn0dsSdag==" spinCount="100000" sheet="1" selectLockedCells="1"/>
  <mergeCells count="11">
    <mergeCell ref="A7:C7"/>
    <mergeCell ref="A1:D1"/>
    <mergeCell ref="A2:D2"/>
    <mergeCell ref="A3:D3"/>
    <mergeCell ref="A4:D4"/>
    <mergeCell ref="A5:C5"/>
    <mergeCell ref="A8:D8"/>
    <mergeCell ref="A18:B18"/>
    <mergeCell ref="A19:B19"/>
    <mergeCell ref="A12:B12"/>
    <mergeCell ref="E12:G12"/>
  </mergeCells>
  <dataValidations count="1">
    <dataValidation type="list" allowBlank="1" showInputMessage="1" showErrorMessage="1" sqref="C14" xr:uid="{66437289-8348-48D4-BA86-59C1838B96FA}">
      <formula1>$F$13:$F$19</formula1>
    </dataValidation>
  </dataValidations>
  <hyperlinks>
    <hyperlink ref="A4" r:id="rId1" xr:uid="{536A933A-502C-4331-84E5-54532D900E6B}"/>
    <hyperlink ref="A8" r:id="rId2" xr:uid="{D0F69492-B653-482E-AEF8-FB40F6955032}"/>
  </hyperlinks>
  <pageMargins left="0.25" right="0.25" top="0.75" bottom="0.75" header="0.3" footer="0.3"/>
  <pageSetup paperSize="9" orientation="portrait" horizontalDpi="4294967295" verticalDpi="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workbookViewId="0">
      <selection activeCell="C11" sqref="C11"/>
    </sheetView>
  </sheetViews>
  <sheetFormatPr baseColWidth="10" defaultRowHeight="15" x14ac:dyDescent="0.25"/>
  <cols>
    <col min="1" max="1" width="30.85546875" customWidth="1"/>
    <col min="3" max="3" width="25.7109375" customWidth="1"/>
    <col min="5" max="5" width="11.7109375" bestFit="1" customWidth="1"/>
  </cols>
  <sheetData>
    <row r="1" spans="1:8" ht="21.95" customHeight="1" x14ac:dyDescent="0.3">
      <c r="A1" s="8" t="s">
        <v>1</v>
      </c>
      <c r="B1" s="8">
        <f>SUM(CALCULO!C8,0)</f>
        <v>640000</v>
      </c>
      <c r="C1" s="23"/>
      <c r="D1" s="23"/>
      <c r="E1" s="23"/>
      <c r="F1" s="23"/>
      <c r="G1" s="8"/>
      <c r="H1" s="8"/>
    </row>
    <row r="2" spans="1:8" ht="21.95" customHeight="1" x14ac:dyDescent="0.3">
      <c r="A2" s="8" t="s">
        <v>2</v>
      </c>
      <c r="B2" s="9">
        <f>SUM(CALCULO!C9,0)</f>
        <v>0.124</v>
      </c>
      <c r="C2" s="10">
        <f>SUM(B2,0)</f>
        <v>0.124</v>
      </c>
      <c r="D2" s="8"/>
      <c r="E2" s="10">
        <f>SUM(C2,1)</f>
        <v>1.1240000000000001</v>
      </c>
      <c r="F2" s="8"/>
      <c r="G2" s="8"/>
      <c r="H2" s="8"/>
    </row>
    <row r="3" spans="1:8" ht="21.95" customHeight="1" x14ac:dyDescent="0.3">
      <c r="A3" s="8" t="s">
        <v>3</v>
      </c>
      <c r="B3" s="8">
        <f>SUM(CALCULO!C10,0)</f>
        <v>8</v>
      </c>
      <c r="C3" s="8"/>
      <c r="D3" s="8"/>
      <c r="E3" s="8"/>
      <c r="F3" s="8"/>
      <c r="G3" s="8"/>
      <c r="H3" s="8"/>
    </row>
    <row r="4" spans="1:8" ht="21.95" customHeight="1" x14ac:dyDescent="0.3">
      <c r="A4" s="8" t="s">
        <v>4</v>
      </c>
      <c r="B4" s="11">
        <f t="shared" ref="B4:B9" si="0">SUM(E4,-1)</f>
        <v>9.7887453502294441E-3</v>
      </c>
      <c r="C4" s="8">
        <f>PRODUCT(B1,B4)</f>
        <v>6264.7970241468447</v>
      </c>
      <c r="D4" s="8"/>
      <c r="E4" s="11">
        <f>POWER(E2,1/12)</f>
        <v>1.0097887453502294</v>
      </c>
      <c r="F4" s="8"/>
      <c r="G4" s="8"/>
      <c r="H4" s="8"/>
    </row>
    <row r="5" spans="1:8" ht="21.95" customHeight="1" x14ac:dyDescent="0.3">
      <c r="A5" s="8" t="s">
        <v>5</v>
      </c>
      <c r="B5" s="11">
        <f t="shared" si="0"/>
        <v>1.9673310235990726E-2</v>
      </c>
      <c r="C5" s="8">
        <f>PRODUCT(B1,B5)</f>
        <v>12590.918551034065</v>
      </c>
      <c r="D5" s="8"/>
      <c r="E5" s="11">
        <f>POWER(E2,1/6)</f>
        <v>1.0196733102359907</v>
      </c>
      <c r="F5" s="8"/>
      <c r="G5" s="8"/>
      <c r="H5" s="8"/>
    </row>
    <row r="6" spans="1:8" ht="21.95" customHeight="1" x14ac:dyDescent="0.3">
      <c r="A6" s="8" t="s">
        <v>6</v>
      </c>
      <c r="B6" s="11">
        <f t="shared" si="0"/>
        <v>2.9654632610316423E-2</v>
      </c>
      <c r="C6" s="8">
        <f>PRODUCT(B1,B6)</f>
        <v>18978.964870602511</v>
      </c>
      <c r="D6" s="8"/>
      <c r="E6" s="11">
        <f>POWER(E2,1/4)</f>
        <v>1.0296546326103164</v>
      </c>
      <c r="F6" s="8"/>
      <c r="G6" s="8"/>
      <c r="H6" s="8"/>
    </row>
    <row r="7" spans="1:8" ht="21.95" customHeight="1" x14ac:dyDescent="0.3">
      <c r="A7" s="8" t="s">
        <v>7</v>
      </c>
      <c r="B7" s="11">
        <f t="shared" si="0"/>
        <v>6.0188662455885833E-2</v>
      </c>
      <c r="C7" s="8">
        <f>PRODUCT(B1,B7)</f>
        <v>38520.743971766933</v>
      </c>
      <c r="D7" s="8"/>
      <c r="E7" s="11">
        <f>POWER(E2,1/2)</f>
        <v>1.0601886624558858</v>
      </c>
      <c r="F7" s="8"/>
      <c r="G7" s="8"/>
      <c r="H7" s="8"/>
    </row>
    <row r="8" spans="1:8" ht="21.95" customHeight="1" x14ac:dyDescent="0.3">
      <c r="A8" s="8" t="s">
        <v>8</v>
      </c>
      <c r="B8" s="11">
        <f t="shared" si="0"/>
        <v>0.12400000000000011</v>
      </c>
      <c r="C8" s="10">
        <f>PRODUCT(B1,B8)</f>
        <v>79360.000000000073</v>
      </c>
      <c r="D8" s="8"/>
      <c r="E8" s="11">
        <f>POWER(E2,1/1)</f>
        <v>1.1240000000000001</v>
      </c>
      <c r="F8" s="8"/>
      <c r="G8" s="8"/>
      <c r="H8" s="8"/>
    </row>
    <row r="9" spans="1:8" ht="21.95" customHeight="1" x14ac:dyDescent="0.3">
      <c r="A9" s="8" t="s">
        <v>13</v>
      </c>
      <c r="B9" s="11">
        <f t="shared" si="0"/>
        <v>3.973365960762254E-2</v>
      </c>
      <c r="C9" s="8">
        <f>PRODUCT(B1,B9)</f>
        <v>25429.542148878427</v>
      </c>
      <c r="D9" s="8"/>
      <c r="E9" s="11">
        <f>POWER(E4,4)</f>
        <v>1.0397336596076225</v>
      </c>
      <c r="F9" s="8"/>
      <c r="G9" s="8"/>
      <c r="H9" s="8"/>
    </row>
    <row r="10" spans="1:8" ht="21.95" customHeight="1" x14ac:dyDescent="0.3">
      <c r="A10" s="8"/>
      <c r="B10" s="8"/>
      <c r="C10" s="8"/>
      <c r="D10" s="8"/>
      <c r="E10" s="8"/>
      <c r="F10" s="8"/>
      <c r="G10" s="8"/>
      <c r="H10" s="8"/>
    </row>
    <row r="11" spans="1:8" ht="21.95" customHeight="1" x14ac:dyDescent="0.3">
      <c r="A11" s="8" t="s">
        <v>30</v>
      </c>
      <c r="B11" s="8">
        <f>SUM(E11,-1)</f>
        <v>3.2475758752958939E-4</v>
      </c>
      <c r="C11" s="8">
        <f>PRODUCT(B1,B11)</f>
        <v>207.84485601893721</v>
      </c>
      <c r="D11" s="8"/>
      <c r="E11" s="8">
        <f>POWER(E2,1/360)</f>
        <v>1.0003247575875296</v>
      </c>
      <c r="F11" s="8"/>
      <c r="G11" s="8"/>
      <c r="H11" s="8"/>
    </row>
    <row r="12" spans="1:8" ht="21.95" customHeight="1" x14ac:dyDescent="0.3">
      <c r="A12" s="8"/>
      <c r="B12" s="8"/>
      <c r="C12" s="8"/>
      <c r="D12" s="8"/>
      <c r="E12" s="8"/>
      <c r="F12" s="8"/>
      <c r="G12" s="8"/>
      <c r="H12" s="8"/>
    </row>
    <row r="13" spans="1:8" ht="21.95" customHeight="1" x14ac:dyDescent="0.3">
      <c r="A13" s="8"/>
      <c r="B13" s="8"/>
      <c r="C13" s="8"/>
      <c r="D13" s="8"/>
      <c r="E13" s="8"/>
      <c r="F13" s="8"/>
      <c r="G13" s="8"/>
      <c r="H13" s="8"/>
    </row>
    <row r="14" spans="1:8" ht="21.95" customHeight="1" x14ac:dyDescent="0.3">
      <c r="A14" s="8"/>
      <c r="B14" s="8"/>
      <c r="C14" s="8"/>
      <c r="D14" s="8"/>
      <c r="E14" s="8"/>
      <c r="F14" s="8"/>
      <c r="G14" s="8"/>
      <c r="H14" s="8"/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INSTRUCTIVO</vt:lpstr>
      <vt:lpstr>CALCULO</vt:lpstr>
      <vt:lpstr>CALCULO (AJUSTE DIAS)</vt:lpstr>
      <vt:lpstr>Hoja2</vt:lpstr>
    </vt:vector>
  </TitlesOfParts>
  <Company>Windows XP Colossus Edition 2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Esc. Jorge Machado</dc:creator>
  <cp:lastModifiedBy>sonia</cp:lastModifiedBy>
  <cp:lastPrinted>2008-06-30T00:27:00Z</cp:lastPrinted>
  <dcterms:created xsi:type="dcterms:W3CDTF">2008-06-14T23:24:16Z</dcterms:created>
  <dcterms:modified xsi:type="dcterms:W3CDTF">2026-05-10T22:45:59Z</dcterms:modified>
</cp:coreProperties>
</file>